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Y NAM\MA ca benh\Số liệu cấp độ dịch\New folder\"/>
    </mc:Choice>
  </mc:AlternateContent>
  <xr:revisionPtr revIDLastSave="0" documentId="13_ncr:1_{505E66B8-68D7-4332-B6FC-7B9355D1AE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" sheetId="4" r:id="rId1"/>
    <sheet name="Sheet1" sheetId="5" r:id="rId2"/>
  </sheets>
  <definedNames>
    <definedName name="_xlnm._FilterDatabase" localSheetId="0" hidden="1">sheet!$A$5:$AL$127</definedName>
    <definedName name="_xlnm._FilterDatabase" localSheetId="1" hidden="1">Sheet1!$B$15:$S$15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4" i="4" l="1"/>
  <c r="E39" i="4"/>
  <c r="E23" i="4"/>
  <c r="L118" i="4"/>
  <c r="L119" i="4"/>
  <c r="L120" i="4"/>
  <c r="L121" i="4"/>
  <c r="L122" i="4"/>
  <c r="L123" i="4"/>
  <c r="L124" i="4"/>
  <c r="L125" i="4"/>
  <c r="L126" i="4"/>
  <c r="L127" i="4"/>
  <c r="L113" i="4"/>
  <c r="L114" i="4"/>
  <c r="L115" i="4"/>
  <c r="L116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80" i="4"/>
  <c r="L81" i="4"/>
  <c r="L82" i="4"/>
  <c r="L83" i="4"/>
  <c r="L84" i="4"/>
  <c r="L85" i="4"/>
  <c r="L86" i="4"/>
  <c r="L87" i="4"/>
  <c r="L88" i="4"/>
  <c r="L89" i="4"/>
  <c r="L57" i="4"/>
  <c r="L58" i="4"/>
  <c r="L59" i="4"/>
  <c r="L60" i="4"/>
  <c r="L61" i="4"/>
  <c r="L62" i="4"/>
  <c r="L63" i="4"/>
  <c r="L46" i="4"/>
  <c r="L47" i="4"/>
  <c r="L48" i="4"/>
  <c r="L49" i="4"/>
  <c r="L50" i="4"/>
  <c r="L51" i="4"/>
  <c r="L52" i="4"/>
  <c r="L53" i="4"/>
  <c r="L54" i="4"/>
  <c r="L55" i="4"/>
  <c r="L31" i="4"/>
  <c r="L32" i="4"/>
  <c r="L33" i="4"/>
  <c r="L34" i="4"/>
  <c r="L35" i="4"/>
  <c r="L36" i="4"/>
  <c r="L37" i="4"/>
  <c r="L38" i="4"/>
  <c r="L16" i="4"/>
  <c r="L17" i="4"/>
  <c r="L18" i="4"/>
  <c r="L19" i="4"/>
  <c r="L20" i="4"/>
  <c r="L21" i="4"/>
  <c r="L22" i="4"/>
  <c r="L7" i="4"/>
  <c r="L8" i="4"/>
  <c r="L9" i="4"/>
  <c r="L10" i="4"/>
  <c r="L11" i="4"/>
  <c r="L12" i="4"/>
  <c r="L13" i="4"/>
  <c r="L14" i="4"/>
  <c r="L91" i="4"/>
  <c r="L108" i="4"/>
  <c r="L109" i="4"/>
  <c r="L110" i="4"/>
  <c r="L111" i="4"/>
  <c r="L112" i="4"/>
  <c r="L40" i="4"/>
  <c r="L41" i="4"/>
  <c r="L42" i="4"/>
  <c r="L43" i="4"/>
  <c r="L44" i="4"/>
  <c r="L45" i="4"/>
  <c r="L24" i="4"/>
  <c r="L25" i="4"/>
  <c r="L26" i="4"/>
  <c r="L27" i="4"/>
  <c r="L28" i="4"/>
  <c r="L29" i="4"/>
  <c r="E15" i="4" l="1"/>
  <c r="L79" i="4"/>
  <c r="E30" i="4"/>
  <c r="L66" i="4"/>
  <c r="L67" i="4"/>
  <c r="L68" i="4"/>
  <c r="L69" i="4"/>
  <c r="L70" i="4"/>
  <c r="L71" i="4"/>
  <c r="L72" i="4"/>
  <c r="L73" i="4"/>
  <c r="L74" i="4"/>
  <c r="L75" i="4"/>
  <c r="L76" i="4"/>
  <c r="L77" i="4"/>
  <c r="L65" i="4"/>
  <c r="K23" i="4"/>
  <c r="F7" i="4" l="1"/>
  <c r="F8" i="4"/>
  <c r="F9" i="4"/>
  <c r="F10" i="4"/>
  <c r="F11" i="4"/>
  <c r="F12" i="4"/>
  <c r="F13" i="4"/>
  <c r="F14" i="4"/>
  <c r="K107" i="4" l="1"/>
  <c r="F108" i="4" l="1"/>
  <c r="F109" i="4"/>
  <c r="F110" i="4"/>
  <c r="F111" i="4"/>
  <c r="F112" i="4"/>
  <c r="F113" i="4"/>
  <c r="F114" i="4"/>
  <c r="F115" i="4"/>
  <c r="F118" i="4"/>
  <c r="F119" i="4"/>
  <c r="F120" i="4"/>
  <c r="F121" i="4"/>
  <c r="F122" i="4"/>
  <c r="F123" i="4"/>
  <c r="F124" i="4"/>
  <c r="F125" i="4"/>
  <c r="F126" i="4"/>
  <c r="F127" i="4"/>
  <c r="F116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79" i="4"/>
  <c r="F80" i="4"/>
  <c r="F81" i="4"/>
  <c r="F82" i="4"/>
  <c r="F83" i="4"/>
  <c r="F84" i="4"/>
  <c r="F85" i="4"/>
  <c r="F86" i="4"/>
  <c r="F87" i="4"/>
  <c r="F88" i="4"/>
  <c r="F89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57" i="4"/>
  <c r="F58" i="4"/>
  <c r="F59" i="4"/>
  <c r="F60" i="4"/>
  <c r="F61" i="4"/>
  <c r="F62" i="4"/>
  <c r="F63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31" i="4"/>
  <c r="F32" i="4"/>
  <c r="F33" i="4"/>
  <c r="F34" i="4"/>
  <c r="F35" i="4"/>
  <c r="F36" i="4"/>
  <c r="F37" i="4"/>
  <c r="F38" i="4"/>
  <c r="F24" i="4"/>
  <c r="F25" i="4"/>
  <c r="F26" i="4"/>
  <c r="F27" i="4"/>
  <c r="F28" i="4"/>
  <c r="F29" i="4"/>
  <c r="F16" i="4"/>
  <c r="F17" i="4"/>
  <c r="F18" i="4"/>
  <c r="F19" i="4"/>
  <c r="F20" i="4"/>
  <c r="F21" i="4"/>
  <c r="F22" i="4"/>
  <c r="I56" i="4" l="1"/>
  <c r="I117" i="4"/>
  <c r="I64" i="4"/>
  <c r="E117" i="4"/>
  <c r="E107" i="4"/>
  <c r="E90" i="4"/>
  <c r="E78" i="4"/>
  <c r="E56" i="4"/>
  <c r="E6" i="4"/>
  <c r="K15" i="4" l="1"/>
  <c r="I30" i="4" l="1"/>
  <c r="R79" i="4"/>
  <c r="R80" i="4"/>
  <c r="R81" i="4"/>
  <c r="R82" i="4"/>
  <c r="R83" i="4"/>
  <c r="R84" i="4"/>
  <c r="R85" i="4"/>
  <c r="R86" i="4"/>
  <c r="R87" i="4"/>
  <c r="R88" i="4"/>
  <c r="R89" i="4"/>
  <c r="Q78" i="4"/>
  <c r="I78" i="4"/>
  <c r="D23" i="4" l="1"/>
  <c r="I39" i="4"/>
  <c r="L14" i="5"/>
  <c r="M14" i="5"/>
  <c r="N14" i="5"/>
  <c r="Q14" i="5"/>
  <c r="R14" i="5"/>
  <c r="K14" i="5"/>
  <c r="S13" i="5"/>
  <c r="P13" i="5"/>
  <c r="O13" i="5"/>
  <c r="S12" i="5"/>
  <c r="O12" i="5"/>
  <c r="P12" i="5" s="1"/>
  <c r="S11" i="5"/>
  <c r="O11" i="5"/>
  <c r="P11" i="5" s="1"/>
  <c r="S10" i="5"/>
  <c r="O10" i="5"/>
  <c r="P10" i="5" s="1"/>
  <c r="S9" i="5"/>
  <c r="O9" i="5"/>
  <c r="P9" i="5" s="1"/>
  <c r="S8" i="5"/>
  <c r="O8" i="5"/>
  <c r="P8" i="5" s="1"/>
  <c r="S7" i="5"/>
  <c r="O7" i="5"/>
  <c r="P7" i="5" s="1"/>
  <c r="S6" i="5"/>
  <c r="O6" i="5"/>
  <c r="P6" i="5" s="1"/>
  <c r="I6" i="4"/>
  <c r="S14" i="5" l="1"/>
  <c r="I5" i="4"/>
  <c r="P14" i="5"/>
  <c r="O14" i="5"/>
  <c r="D117" i="4"/>
  <c r="N117" i="4" s="1"/>
  <c r="D107" i="4"/>
  <c r="L107" i="4" s="1"/>
  <c r="D90" i="4"/>
  <c r="D78" i="4"/>
  <c r="D64" i="4"/>
  <c r="D56" i="4"/>
  <c r="D39" i="4"/>
  <c r="D30" i="4"/>
  <c r="D15" i="4"/>
  <c r="N15" i="4" s="1"/>
  <c r="D6" i="4"/>
  <c r="N6" i="4" s="1"/>
  <c r="D5" i="4" l="1"/>
  <c r="F30" i="4" l="1"/>
  <c r="M90" i="4" l="1"/>
  <c r="M5" i="4" s="1"/>
  <c r="K90" i="4"/>
  <c r="K30" i="4" l="1"/>
  <c r="N23" i="4"/>
  <c r="L23" i="4"/>
  <c r="F23" i="4"/>
  <c r="K6" i="4" l="1"/>
  <c r="K78" i="4" l="1"/>
  <c r="K117" i="4" l="1"/>
  <c r="F90" i="4" l="1"/>
  <c r="K56" i="4" l="1"/>
  <c r="K39" i="4" l="1"/>
  <c r="K64" i="4" l="1"/>
  <c r="T78" i="4" l="1"/>
  <c r="V80" i="4" l="1"/>
  <c r="V81" i="4"/>
  <c r="V82" i="4"/>
  <c r="V83" i="4"/>
  <c r="V84" i="4"/>
  <c r="V85" i="4"/>
  <c r="V86" i="4"/>
  <c r="V87" i="4"/>
  <c r="V88" i="4"/>
  <c r="V89" i="4"/>
  <c r="L78" i="4" l="1"/>
  <c r="N107" i="4" l="1"/>
  <c r="N90" i="4"/>
  <c r="N78" i="4"/>
  <c r="N64" i="4"/>
  <c r="N56" i="4"/>
  <c r="N39" i="4"/>
  <c r="N30" i="4"/>
  <c r="L117" i="4"/>
  <c r="L90" i="4"/>
  <c r="L64" i="4"/>
  <c r="L56" i="4"/>
  <c r="L39" i="4"/>
  <c r="L30" i="4"/>
  <c r="L15" i="4"/>
  <c r="L6" i="4"/>
  <c r="P39" i="4" l="1"/>
  <c r="Q39" i="4"/>
  <c r="T23" i="4" l="1"/>
  <c r="J117" i="4" l="1"/>
  <c r="J90" i="4"/>
  <c r="J78" i="4"/>
  <c r="J64" i="4"/>
  <c r="J56" i="4"/>
  <c r="J39" i="4"/>
  <c r="J30" i="4"/>
  <c r="J23" i="4"/>
  <c r="J15" i="4"/>
  <c r="J6" i="4"/>
  <c r="F117" i="4"/>
  <c r="F107" i="4"/>
  <c r="F78" i="4"/>
  <c r="F64" i="4"/>
  <c r="F56" i="4"/>
  <c r="F39" i="4"/>
  <c r="F15" i="4"/>
  <c r="V127" i="4"/>
  <c r="W127" i="4" s="1"/>
  <c r="R127" i="4"/>
  <c r="S127" i="4" s="1"/>
  <c r="V126" i="4"/>
  <c r="W126" i="4" s="1"/>
  <c r="R126" i="4"/>
  <c r="S126" i="4" s="1"/>
  <c r="V125" i="4"/>
  <c r="W125" i="4" s="1"/>
  <c r="R125" i="4"/>
  <c r="S125" i="4" s="1"/>
  <c r="V124" i="4"/>
  <c r="W124" i="4" s="1"/>
  <c r="R124" i="4"/>
  <c r="S124" i="4" s="1"/>
  <c r="V123" i="4"/>
  <c r="W123" i="4" s="1"/>
  <c r="R123" i="4"/>
  <c r="S123" i="4" s="1"/>
  <c r="V122" i="4"/>
  <c r="W122" i="4" s="1"/>
  <c r="R122" i="4"/>
  <c r="S122" i="4" s="1"/>
  <c r="V121" i="4"/>
  <c r="W121" i="4" s="1"/>
  <c r="R121" i="4"/>
  <c r="S121" i="4" s="1"/>
  <c r="V120" i="4"/>
  <c r="W120" i="4" s="1"/>
  <c r="R120" i="4"/>
  <c r="S120" i="4" s="1"/>
  <c r="AL119" i="4"/>
  <c r="V119" i="4"/>
  <c r="W119" i="4" s="1"/>
  <c r="R119" i="4"/>
  <c r="S119" i="4" s="1"/>
  <c r="V118" i="4"/>
  <c r="W118" i="4" s="1"/>
  <c r="R118" i="4"/>
  <c r="S118" i="4" s="1"/>
  <c r="U117" i="4"/>
  <c r="T117" i="4"/>
  <c r="Q117" i="4"/>
  <c r="P117" i="4"/>
  <c r="G117" i="4"/>
  <c r="H117" i="4" s="1"/>
  <c r="V116" i="4"/>
  <c r="W116" i="4" s="1"/>
  <c r="R116" i="4"/>
  <c r="S116" i="4" s="1"/>
  <c r="V115" i="4"/>
  <c r="W115" i="4" s="1"/>
  <c r="R115" i="4"/>
  <c r="S115" i="4" s="1"/>
  <c r="V114" i="4"/>
  <c r="W114" i="4" s="1"/>
  <c r="R114" i="4"/>
  <c r="S114" i="4" s="1"/>
  <c r="V113" i="4"/>
  <c r="W113" i="4" s="1"/>
  <c r="R113" i="4"/>
  <c r="S113" i="4" s="1"/>
  <c r="V112" i="4"/>
  <c r="W112" i="4" s="1"/>
  <c r="R112" i="4"/>
  <c r="S112" i="4" s="1"/>
  <c r="V111" i="4"/>
  <c r="W111" i="4" s="1"/>
  <c r="R111" i="4"/>
  <c r="S111" i="4" s="1"/>
  <c r="V110" i="4"/>
  <c r="W110" i="4" s="1"/>
  <c r="R110" i="4"/>
  <c r="S110" i="4" s="1"/>
  <c r="AL109" i="4"/>
  <c r="V109" i="4"/>
  <c r="W109" i="4" s="1"/>
  <c r="R109" i="4"/>
  <c r="S109" i="4" s="1"/>
  <c r="V108" i="4"/>
  <c r="W108" i="4" s="1"/>
  <c r="R108" i="4"/>
  <c r="S108" i="4" s="1"/>
  <c r="U107" i="4"/>
  <c r="T107" i="4"/>
  <c r="Q107" i="4"/>
  <c r="P107" i="4"/>
  <c r="G107" i="4"/>
  <c r="H107" i="4" s="1"/>
  <c r="V106" i="4"/>
  <c r="W106" i="4" s="1"/>
  <c r="R106" i="4"/>
  <c r="S106" i="4" s="1"/>
  <c r="V105" i="4"/>
  <c r="W105" i="4" s="1"/>
  <c r="R105" i="4"/>
  <c r="S105" i="4" s="1"/>
  <c r="V104" i="4"/>
  <c r="W104" i="4" s="1"/>
  <c r="R104" i="4"/>
  <c r="S104" i="4" s="1"/>
  <c r="V103" i="4"/>
  <c r="W103" i="4" s="1"/>
  <c r="R103" i="4"/>
  <c r="S103" i="4" s="1"/>
  <c r="V102" i="4"/>
  <c r="W102" i="4" s="1"/>
  <c r="R102" i="4"/>
  <c r="S102" i="4" s="1"/>
  <c r="V101" i="4"/>
  <c r="W101" i="4" s="1"/>
  <c r="R101" i="4"/>
  <c r="S101" i="4" s="1"/>
  <c r="V100" i="4"/>
  <c r="W100" i="4" s="1"/>
  <c r="R100" i="4"/>
  <c r="S100" i="4" s="1"/>
  <c r="AL99" i="4"/>
  <c r="V99" i="4"/>
  <c r="W99" i="4" s="1"/>
  <c r="R99" i="4"/>
  <c r="S99" i="4" s="1"/>
  <c r="V98" i="4"/>
  <c r="W98" i="4" s="1"/>
  <c r="R98" i="4"/>
  <c r="S98" i="4" s="1"/>
  <c r="V97" i="4"/>
  <c r="W97" i="4" s="1"/>
  <c r="R97" i="4"/>
  <c r="S97" i="4" s="1"/>
  <c r="V96" i="4"/>
  <c r="W96" i="4" s="1"/>
  <c r="R96" i="4"/>
  <c r="S96" i="4" s="1"/>
  <c r="V95" i="4"/>
  <c r="W95" i="4" s="1"/>
  <c r="R95" i="4"/>
  <c r="S95" i="4" s="1"/>
  <c r="V94" i="4"/>
  <c r="W94" i="4" s="1"/>
  <c r="R94" i="4"/>
  <c r="S94" i="4" s="1"/>
  <c r="V93" i="4"/>
  <c r="W93" i="4" s="1"/>
  <c r="R93" i="4"/>
  <c r="S93" i="4" s="1"/>
  <c r="V92" i="4"/>
  <c r="W92" i="4" s="1"/>
  <c r="R92" i="4"/>
  <c r="S92" i="4" s="1"/>
  <c r="V91" i="4"/>
  <c r="W91" i="4" s="1"/>
  <c r="R91" i="4"/>
  <c r="S91" i="4" s="1"/>
  <c r="U90" i="4"/>
  <c r="T90" i="4"/>
  <c r="Q90" i="4"/>
  <c r="P90" i="4"/>
  <c r="G90" i="4"/>
  <c r="H90" i="4" s="1"/>
  <c r="W89" i="4"/>
  <c r="S89" i="4"/>
  <c r="W88" i="4"/>
  <c r="S88" i="4"/>
  <c r="W87" i="4"/>
  <c r="S87" i="4"/>
  <c r="AL86" i="4"/>
  <c r="W86" i="4"/>
  <c r="S86" i="4"/>
  <c r="W85" i="4"/>
  <c r="S85" i="4"/>
  <c r="W84" i="4"/>
  <c r="S84" i="4"/>
  <c r="W83" i="4"/>
  <c r="S83" i="4"/>
  <c r="W82" i="4"/>
  <c r="S82" i="4"/>
  <c r="W81" i="4"/>
  <c r="S81" i="4"/>
  <c r="W80" i="4"/>
  <c r="S80" i="4"/>
  <c r="V79" i="4"/>
  <c r="W79" i="4" s="1"/>
  <c r="S79" i="4"/>
  <c r="U78" i="4"/>
  <c r="P78" i="4"/>
  <c r="R78" i="4" s="1"/>
  <c r="G78" i="4"/>
  <c r="H78" i="4" s="1"/>
  <c r="V77" i="4"/>
  <c r="W77" i="4" s="1"/>
  <c r="R77" i="4"/>
  <c r="S77" i="4" s="1"/>
  <c r="V76" i="4"/>
  <c r="W76" i="4" s="1"/>
  <c r="R76" i="4"/>
  <c r="S76" i="4" s="1"/>
  <c r="V75" i="4"/>
  <c r="W75" i="4" s="1"/>
  <c r="R75" i="4"/>
  <c r="S75" i="4" s="1"/>
  <c r="AL74" i="4"/>
  <c r="V74" i="4"/>
  <c r="W74" i="4" s="1"/>
  <c r="R74" i="4"/>
  <c r="S74" i="4" s="1"/>
  <c r="V73" i="4"/>
  <c r="W73" i="4" s="1"/>
  <c r="R73" i="4"/>
  <c r="S73" i="4" s="1"/>
  <c r="V72" i="4"/>
  <c r="W72" i="4" s="1"/>
  <c r="R72" i="4"/>
  <c r="S72" i="4" s="1"/>
  <c r="V71" i="4"/>
  <c r="W71" i="4" s="1"/>
  <c r="R71" i="4"/>
  <c r="S71" i="4" s="1"/>
  <c r="V70" i="4"/>
  <c r="W70" i="4" s="1"/>
  <c r="R70" i="4"/>
  <c r="S70" i="4" s="1"/>
  <c r="V69" i="4"/>
  <c r="W69" i="4" s="1"/>
  <c r="R69" i="4"/>
  <c r="S69" i="4" s="1"/>
  <c r="V68" i="4"/>
  <c r="W68" i="4" s="1"/>
  <c r="R68" i="4"/>
  <c r="S68" i="4" s="1"/>
  <c r="V67" i="4"/>
  <c r="W67" i="4" s="1"/>
  <c r="R67" i="4"/>
  <c r="S67" i="4" s="1"/>
  <c r="V66" i="4"/>
  <c r="W66" i="4" s="1"/>
  <c r="R66" i="4"/>
  <c r="S66" i="4" s="1"/>
  <c r="V65" i="4"/>
  <c r="W65" i="4" s="1"/>
  <c r="R65" i="4"/>
  <c r="S65" i="4" s="1"/>
  <c r="U64" i="4"/>
  <c r="T64" i="4"/>
  <c r="Q64" i="4"/>
  <c r="P64" i="4"/>
  <c r="G64" i="4"/>
  <c r="H64" i="4" s="1"/>
  <c r="V63" i="4"/>
  <c r="W63" i="4" s="1"/>
  <c r="R63" i="4"/>
  <c r="S63" i="4" s="1"/>
  <c r="V62" i="4"/>
  <c r="W62" i="4" s="1"/>
  <c r="R62" i="4"/>
  <c r="S62" i="4" s="1"/>
  <c r="V61" i="4"/>
  <c r="W61" i="4" s="1"/>
  <c r="R61" i="4"/>
  <c r="S61" i="4" s="1"/>
  <c r="AL60" i="4"/>
  <c r="V60" i="4"/>
  <c r="W60" i="4" s="1"/>
  <c r="R60" i="4"/>
  <c r="S60" i="4" s="1"/>
  <c r="V59" i="4"/>
  <c r="W59" i="4" s="1"/>
  <c r="R59" i="4"/>
  <c r="S59" i="4" s="1"/>
  <c r="V58" i="4"/>
  <c r="W58" i="4" s="1"/>
  <c r="R58" i="4"/>
  <c r="S58" i="4" s="1"/>
  <c r="V57" i="4"/>
  <c r="W57" i="4" s="1"/>
  <c r="R57" i="4"/>
  <c r="S57" i="4" s="1"/>
  <c r="U56" i="4"/>
  <c r="T56" i="4"/>
  <c r="Q56" i="4"/>
  <c r="P56" i="4"/>
  <c r="G56" i="4"/>
  <c r="H56" i="4" s="1"/>
  <c r="V55" i="4"/>
  <c r="W55" i="4" s="1"/>
  <c r="R55" i="4"/>
  <c r="S55" i="4" s="1"/>
  <c r="V54" i="4"/>
  <c r="W54" i="4" s="1"/>
  <c r="R54" i="4"/>
  <c r="S54" i="4" s="1"/>
  <c r="V53" i="4"/>
  <c r="W53" i="4" s="1"/>
  <c r="R53" i="4"/>
  <c r="S53" i="4" s="1"/>
  <c r="AL52" i="4"/>
  <c r="V52" i="4"/>
  <c r="W52" i="4" s="1"/>
  <c r="R52" i="4"/>
  <c r="S52" i="4" s="1"/>
  <c r="V51" i="4"/>
  <c r="W51" i="4" s="1"/>
  <c r="R51" i="4"/>
  <c r="S51" i="4" s="1"/>
  <c r="V50" i="4"/>
  <c r="W50" i="4" s="1"/>
  <c r="R50" i="4"/>
  <c r="S50" i="4" s="1"/>
  <c r="V49" i="4"/>
  <c r="W49" i="4" s="1"/>
  <c r="R49" i="4"/>
  <c r="S49" i="4" s="1"/>
  <c r="V48" i="4"/>
  <c r="W48" i="4" s="1"/>
  <c r="R48" i="4"/>
  <c r="S48" i="4" s="1"/>
  <c r="V47" i="4"/>
  <c r="W47" i="4" s="1"/>
  <c r="R47" i="4"/>
  <c r="S47" i="4" s="1"/>
  <c r="V46" i="4"/>
  <c r="W46" i="4" s="1"/>
  <c r="R46" i="4"/>
  <c r="S46" i="4" s="1"/>
  <c r="V45" i="4"/>
  <c r="W45" i="4" s="1"/>
  <c r="R45" i="4"/>
  <c r="S45" i="4" s="1"/>
  <c r="V44" i="4"/>
  <c r="W44" i="4" s="1"/>
  <c r="R44" i="4"/>
  <c r="S44" i="4" s="1"/>
  <c r="V43" i="4"/>
  <c r="W43" i="4" s="1"/>
  <c r="R43" i="4"/>
  <c r="S43" i="4" s="1"/>
  <c r="V42" i="4"/>
  <c r="W42" i="4" s="1"/>
  <c r="R42" i="4"/>
  <c r="S42" i="4" s="1"/>
  <c r="V41" i="4"/>
  <c r="W41" i="4" s="1"/>
  <c r="R41" i="4"/>
  <c r="S41" i="4" s="1"/>
  <c r="V40" i="4"/>
  <c r="W40" i="4" s="1"/>
  <c r="R40" i="4"/>
  <c r="S40" i="4" s="1"/>
  <c r="U39" i="4"/>
  <c r="T39" i="4"/>
  <c r="H39" i="4"/>
  <c r="V38" i="4"/>
  <c r="W38" i="4" s="1"/>
  <c r="R38" i="4"/>
  <c r="S38" i="4" s="1"/>
  <c r="V37" i="4"/>
  <c r="W37" i="4" s="1"/>
  <c r="R37" i="4"/>
  <c r="S37" i="4" s="1"/>
  <c r="AL36" i="4"/>
  <c r="V36" i="4"/>
  <c r="W36" i="4" s="1"/>
  <c r="R36" i="4"/>
  <c r="S36" i="4" s="1"/>
  <c r="V35" i="4"/>
  <c r="W35" i="4" s="1"/>
  <c r="R35" i="4"/>
  <c r="S35" i="4" s="1"/>
  <c r="V34" i="4"/>
  <c r="W34" i="4" s="1"/>
  <c r="R34" i="4"/>
  <c r="S34" i="4" s="1"/>
  <c r="V33" i="4"/>
  <c r="W33" i="4" s="1"/>
  <c r="R33" i="4"/>
  <c r="S33" i="4" s="1"/>
  <c r="V32" i="4"/>
  <c r="W32" i="4" s="1"/>
  <c r="R32" i="4"/>
  <c r="S32" i="4" s="1"/>
  <c r="V31" i="4"/>
  <c r="W31" i="4" s="1"/>
  <c r="R31" i="4"/>
  <c r="S31" i="4" s="1"/>
  <c r="U30" i="4"/>
  <c r="T30" i="4"/>
  <c r="Q30" i="4"/>
  <c r="P30" i="4"/>
  <c r="G30" i="4"/>
  <c r="H30" i="4" s="1"/>
  <c r="V29" i="4"/>
  <c r="W29" i="4" s="1"/>
  <c r="R29" i="4"/>
  <c r="S29" i="4" s="1"/>
  <c r="V28" i="4"/>
  <c r="W28" i="4" s="1"/>
  <c r="R28" i="4"/>
  <c r="S28" i="4" s="1"/>
  <c r="AK27" i="4"/>
  <c r="V27" i="4"/>
  <c r="W27" i="4" s="1"/>
  <c r="R27" i="4"/>
  <c r="S27" i="4" s="1"/>
  <c r="V26" i="4"/>
  <c r="W26" i="4" s="1"/>
  <c r="R26" i="4"/>
  <c r="S26" i="4" s="1"/>
  <c r="V25" i="4"/>
  <c r="W25" i="4" s="1"/>
  <c r="R25" i="4"/>
  <c r="S25" i="4" s="1"/>
  <c r="V24" i="4"/>
  <c r="W24" i="4" s="1"/>
  <c r="R24" i="4"/>
  <c r="S24" i="4" s="1"/>
  <c r="U23" i="4"/>
  <c r="Q23" i="4"/>
  <c r="P23" i="4"/>
  <c r="G23" i="4"/>
  <c r="H23" i="4" s="1"/>
  <c r="V22" i="4"/>
  <c r="W22" i="4" s="1"/>
  <c r="R22" i="4"/>
  <c r="S22" i="4" s="1"/>
  <c r="V21" i="4"/>
  <c r="W21" i="4" s="1"/>
  <c r="R21" i="4"/>
  <c r="S21" i="4" s="1"/>
  <c r="V20" i="4"/>
  <c r="W20" i="4" s="1"/>
  <c r="R20" i="4"/>
  <c r="S20" i="4" s="1"/>
  <c r="V19" i="4"/>
  <c r="W19" i="4" s="1"/>
  <c r="R19" i="4"/>
  <c r="S19" i="4" s="1"/>
  <c r="V18" i="4"/>
  <c r="W18" i="4" s="1"/>
  <c r="R18" i="4"/>
  <c r="S18" i="4" s="1"/>
  <c r="V17" i="4"/>
  <c r="W17" i="4" s="1"/>
  <c r="R17" i="4"/>
  <c r="S17" i="4" s="1"/>
  <c r="V16" i="4"/>
  <c r="W16" i="4" s="1"/>
  <c r="R16" i="4"/>
  <c r="S16" i="4" s="1"/>
  <c r="U15" i="4"/>
  <c r="T15" i="4"/>
  <c r="Q15" i="4"/>
  <c r="P15" i="4"/>
  <c r="G15" i="4"/>
  <c r="H15" i="4" s="1"/>
  <c r="V14" i="4"/>
  <c r="W14" i="4" s="1"/>
  <c r="R14" i="4"/>
  <c r="S14" i="4" s="1"/>
  <c r="V13" i="4"/>
  <c r="W13" i="4" s="1"/>
  <c r="R13" i="4"/>
  <c r="S13" i="4" s="1"/>
  <c r="V12" i="4"/>
  <c r="W12" i="4" s="1"/>
  <c r="R12" i="4"/>
  <c r="S12" i="4" s="1"/>
  <c r="V11" i="4"/>
  <c r="W11" i="4" s="1"/>
  <c r="R11" i="4"/>
  <c r="S11" i="4" s="1"/>
  <c r="V10" i="4"/>
  <c r="W10" i="4" s="1"/>
  <c r="R10" i="4"/>
  <c r="S10" i="4" s="1"/>
  <c r="V9" i="4"/>
  <c r="W9" i="4" s="1"/>
  <c r="R9" i="4"/>
  <c r="S9" i="4" s="1"/>
  <c r="V8" i="4"/>
  <c r="W8" i="4" s="1"/>
  <c r="R8" i="4"/>
  <c r="S8" i="4" s="1"/>
  <c r="V7" i="4"/>
  <c r="W7" i="4" s="1"/>
  <c r="R7" i="4"/>
  <c r="S7" i="4" s="1"/>
  <c r="U6" i="4"/>
  <c r="T6" i="4"/>
  <c r="Q6" i="4"/>
  <c r="P6" i="4"/>
  <c r="G6" i="4"/>
  <c r="H6" i="4" s="1"/>
  <c r="AJ5" i="4"/>
  <c r="F6" i="4" l="1"/>
  <c r="E5" i="4"/>
  <c r="F5" i="4" s="1"/>
  <c r="J107" i="4"/>
  <c r="J5" i="4"/>
  <c r="N5" i="4"/>
  <c r="K5" i="4"/>
  <c r="L5" i="4" s="1"/>
  <c r="R23" i="4"/>
  <c r="S23" i="4" s="1"/>
  <c r="R107" i="4"/>
  <c r="S107" i="4" s="1"/>
  <c r="V23" i="4"/>
  <c r="W23" i="4" s="1"/>
  <c r="P5" i="4"/>
  <c r="T5" i="4"/>
  <c r="R15" i="4"/>
  <c r="S15" i="4" s="1"/>
  <c r="V15" i="4"/>
  <c r="W15" i="4" s="1"/>
  <c r="G5" i="4"/>
  <c r="H5" i="4" s="1"/>
  <c r="R117" i="4"/>
  <c r="S117" i="4" s="1"/>
  <c r="V117" i="4"/>
  <c r="W117" i="4" s="1"/>
  <c r="R6" i="4"/>
  <c r="S6" i="4" s="1"/>
  <c r="V6" i="4"/>
  <c r="W6" i="4" s="1"/>
  <c r="R30" i="4"/>
  <c r="S30" i="4" s="1"/>
  <c r="V30" i="4"/>
  <c r="W30" i="4" s="1"/>
  <c r="R39" i="4"/>
  <c r="S39" i="4" s="1"/>
  <c r="V39" i="4"/>
  <c r="W39" i="4" s="1"/>
  <c r="R56" i="4"/>
  <c r="S56" i="4" s="1"/>
  <c r="V56" i="4"/>
  <c r="W56" i="4" s="1"/>
  <c r="R64" i="4"/>
  <c r="S64" i="4" s="1"/>
  <c r="V64" i="4"/>
  <c r="W64" i="4" s="1"/>
  <c r="S78" i="4"/>
  <c r="V78" i="4"/>
  <c r="W78" i="4" s="1"/>
  <c r="R90" i="4"/>
  <c r="S90" i="4" s="1"/>
  <c r="V90" i="4"/>
  <c r="W90" i="4" s="1"/>
  <c r="V107" i="4"/>
  <c r="W107" i="4" s="1"/>
  <c r="Q5" i="4"/>
  <c r="U5" i="4"/>
  <c r="R5" i="4" l="1"/>
  <c r="S5" i="4" s="1"/>
  <c r="V5" i="4"/>
  <c r="W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samsung</author>
    <author>THANH CAO</author>
  </authors>
  <commentList>
    <comment ref="E3" authorId="0" shapeId="0" xr:uid="{605B570A-7077-4F3F-9063-D6117D8ADC75}">
      <text>
        <r>
          <rPr>
            <b/>
            <sz val="9"/>
            <color indexed="81"/>
            <rFont val="Tahoma"/>
            <family val="2"/>
            <charset val="163"/>
          </rPr>
          <t>số ca từ thứ 5 tuần trước đến thứ 4 tuần này</t>
        </r>
      </text>
    </comment>
    <comment ref="F3" authorId="1" shapeId="0" xr:uid="{00000000-0006-0000-0000-000001000000}">
      <text>
        <r>
          <rPr>
            <b/>
            <sz val="9"/>
            <color indexed="81"/>
            <rFont val="Tahoma"/>
            <family val="2"/>
            <charset val="163"/>
          </rPr>
          <t>&lt;90: mức 1
90-450: mức 2
450-600: mức 3
&gt;600: mức 4</t>
        </r>
      </text>
    </comment>
    <comment ref="H3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163"/>
          </rPr>
          <t>&lt;1: mức 1
1-32: mức 2
32-40: mức 3
&gt;40: mức 4</t>
        </r>
      </text>
    </comment>
    <comment ref="J3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163"/>
          </rPr>
          <t>&gt;6/100.000 dân thì nâng lên 1 cấp độ</t>
        </r>
      </text>
    </comment>
    <comment ref="L3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&gt;500 ca0
200-500 trung bình
&lt;200 thấp</t>
        </r>
      </text>
    </comment>
    <comment ref="N3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
&gt;30 ca0
10-30 trung bình
&lt;10 thấp</t>
        </r>
      </text>
    </comment>
    <comment ref="O3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đạt tối thiểu 4/100.000 dân</t>
        </r>
      </text>
    </comment>
  </commentList>
</comments>
</file>

<file path=xl/sharedStrings.xml><?xml version="1.0" encoding="utf-8"?>
<sst xmlns="http://schemas.openxmlformats.org/spreadsheetml/2006/main" count="415" uniqueCount="182">
  <si>
    <t xml:space="preserve">Đơn vị </t>
  </si>
  <si>
    <t xml:space="preserve">TT </t>
  </si>
  <si>
    <t xml:space="preserve">Phường/Xã </t>
  </si>
  <si>
    <t>Số dân</t>
  </si>
  <si>
    <t>Phân loại cấp độ dịch</t>
  </si>
  <si>
    <t xml:space="preserve">Tỷ lệ đạt được </t>
  </si>
  <si>
    <t>TOÀN TỈNH</t>
  </si>
  <si>
    <t>Cấp 2</t>
  </si>
  <si>
    <t>Thành phố Đồng Xoài</t>
  </si>
  <si>
    <t>Phường Tân Phú</t>
  </si>
  <si>
    <t>Phường Tân Đồng</t>
  </si>
  <si>
    <t>Phường Tân Bình</t>
  </si>
  <si>
    <t>Phường Tân Xuân</t>
  </si>
  <si>
    <t>Phường Tân Thiện</t>
  </si>
  <si>
    <t>Xã Tân Thành</t>
  </si>
  <si>
    <t>Phường Tiến Thành</t>
  </si>
  <si>
    <t>Xã Tiến Hưng</t>
  </si>
  <si>
    <t>Cấp 3</t>
  </si>
  <si>
    <t>Thị xã Phước Long</t>
  </si>
  <si>
    <t>Phường Thác Mơ</t>
  </si>
  <si>
    <t>Phường Long Thủy</t>
  </si>
  <si>
    <t>Phường Phước Bình</t>
  </si>
  <si>
    <t>Phường Long Phước</t>
  </si>
  <si>
    <t>Phường Sơn Giang</t>
  </si>
  <si>
    <t>Xã Long Giang</t>
  </si>
  <si>
    <t>Xã Phước Tín</t>
  </si>
  <si>
    <t>Thị xã Bình Long</t>
  </si>
  <si>
    <t>Phường Hưng Chiến</t>
  </si>
  <si>
    <t>Phường An Lộc</t>
  </si>
  <si>
    <t>Phường Phú Thịnh</t>
  </si>
  <si>
    <t>Phường Phú Đức</t>
  </si>
  <si>
    <t>Xã Thanh Lương</t>
  </si>
  <si>
    <t>Xã Thanh Phú</t>
  </si>
  <si>
    <t>Huyện Bù Gia Mập</t>
  </si>
  <si>
    <t>Xã Bù Gia Mập</t>
  </si>
  <si>
    <t>Xã Đak Ơ</t>
  </si>
  <si>
    <t>Xã Đức Hạnh</t>
  </si>
  <si>
    <t>Xã Phú Văn</t>
  </si>
  <si>
    <t>Xã Đa Kia</t>
  </si>
  <si>
    <t>Xã Phước Minh</t>
  </si>
  <si>
    <t>Xã Bình Thắng</t>
  </si>
  <si>
    <t>Xã Phú Nghĩa</t>
  </si>
  <si>
    <t>Huyện Lộc Ninh</t>
  </si>
  <si>
    <t>Thị trấn Lộc Ninh</t>
  </si>
  <si>
    <t>Xã Lộc Hòa</t>
  </si>
  <si>
    <t>Xã Lộc An</t>
  </si>
  <si>
    <t>Xã Lộc Tấn</t>
  </si>
  <si>
    <t>Xã Lộc Thạnh</t>
  </si>
  <si>
    <t>Xã Lộc Hiệp</t>
  </si>
  <si>
    <t>Xã Lộc Thiện</t>
  </si>
  <si>
    <t>Xã Lộc Thuận</t>
  </si>
  <si>
    <t>Xã Lộc Quang</t>
  </si>
  <si>
    <t>Xã Lộc Phú</t>
  </si>
  <si>
    <t>Xã Lộc Thành</t>
  </si>
  <si>
    <t>Xã Lộc Thái</t>
  </si>
  <si>
    <t>Xã Lộc Điền</t>
  </si>
  <si>
    <t>Xã Lộc Hưng</t>
  </si>
  <si>
    <t>Xã Lộc Thịnh</t>
  </si>
  <si>
    <t>Xã Lộc Khánh</t>
  </si>
  <si>
    <t>Huyện Bù Đốp</t>
  </si>
  <si>
    <t>Thị trấn Thanh Bình</t>
  </si>
  <si>
    <t>Xã Hưng Phước</t>
  </si>
  <si>
    <t>Xã Phước Thiện</t>
  </si>
  <si>
    <t>Xã Thiện Hưng</t>
  </si>
  <si>
    <t>Xã Thanh Hòa</t>
  </si>
  <si>
    <t>Xã Tân Tiến</t>
  </si>
  <si>
    <t>Huyện Hớn Quản</t>
  </si>
  <si>
    <t>Xã Thanh An</t>
  </si>
  <si>
    <t>Xã An Khương</t>
  </si>
  <si>
    <t>Xã An Phú</t>
  </si>
  <si>
    <t>Xã Tân Lợi</t>
  </si>
  <si>
    <t>Xã Tân Hưng</t>
  </si>
  <si>
    <t>Xã Minh Đức</t>
  </si>
  <si>
    <t>Xã Minh Tâm</t>
  </si>
  <si>
    <t>Xã Phước An</t>
  </si>
  <si>
    <t>Xã Thanh Bình</t>
  </si>
  <si>
    <t>Thị trấn Tân Khai</t>
  </si>
  <si>
    <t>Xã Đồng Nơ</t>
  </si>
  <si>
    <t>Xã Tân Hiệp</t>
  </si>
  <si>
    <t>Xã Tân Quan</t>
  </si>
  <si>
    <t>Huyện Đồng Phú</t>
  </si>
  <si>
    <t>Thị trấn Tân Phú</t>
  </si>
  <si>
    <t>Xã Thuận Lợi</t>
  </si>
  <si>
    <t>Xã Đồng Tâm</t>
  </si>
  <si>
    <t>Xã Tân Phước</t>
  </si>
  <si>
    <t>Xã Tân Lập</t>
  </si>
  <si>
    <t>Xã Tân Hòa</t>
  </si>
  <si>
    <t>Xã Thuận Phú</t>
  </si>
  <si>
    <t>Xã Đồng Tiến</t>
  </si>
  <si>
    <t>Huyện Bù Đăng</t>
  </si>
  <si>
    <t>Thị trấn Đức Phong</t>
  </si>
  <si>
    <t>Xã Đường 10</t>
  </si>
  <si>
    <t>Xã Đak Nhau</t>
  </si>
  <si>
    <t>Xã Phú Sơn</t>
  </si>
  <si>
    <t>Xã Thọ Sơn</t>
  </si>
  <si>
    <t>Xã Bình Minh</t>
  </si>
  <si>
    <t>Xã Bom Bo</t>
  </si>
  <si>
    <t>Xã Minh Hưng</t>
  </si>
  <si>
    <t>Xã Đoàn Kết</t>
  </si>
  <si>
    <t>Xã Đồng Nai</t>
  </si>
  <si>
    <t>Xã Đức Liễu</t>
  </si>
  <si>
    <t>Xã Thống Nhất</t>
  </si>
  <si>
    <t>Xã Nghĩa Trung</t>
  </si>
  <si>
    <t>Xã Nghĩa Bình</t>
  </si>
  <si>
    <t>Xã Đăng Hà</t>
  </si>
  <si>
    <t>Xã Phước Sơn</t>
  </si>
  <si>
    <t>Huyện Chơn Thành</t>
  </si>
  <si>
    <t>Thị trấn Chơn Thành</t>
  </si>
  <si>
    <t>Xã Thành Tâm</t>
  </si>
  <si>
    <t>Xã Minh Lập</t>
  </si>
  <si>
    <t>Xã Quang Minh</t>
  </si>
  <si>
    <t>Xã Minh Long</t>
  </si>
  <si>
    <t>Xã Minh Thành</t>
  </si>
  <si>
    <t>Xã Nha Bích</t>
  </si>
  <si>
    <t>Xã Minh Thắng</t>
  </si>
  <si>
    <t>Huyện Phú Riềng</t>
  </si>
  <si>
    <t>Xã Long Bình</t>
  </si>
  <si>
    <t>Xã Bình Tân</t>
  </si>
  <si>
    <t>Xã Bình Sơn</t>
  </si>
  <si>
    <t>Xã Long Hưng</t>
  </si>
  <si>
    <t>Xã Phước Tân</t>
  </si>
  <si>
    <t>Xã Bù Nho</t>
  </si>
  <si>
    <t>Xã Long Hà</t>
  </si>
  <si>
    <t>Xã Long Tân</t>
  </si>
  <si>
    <t>Xã Phú Trung</t>
  </si>
  <si>
    <t>Xã Phú Riềng</t>
  </si>
  <si>
    <t>Cấp 1</t>
  </si>
  <si>
    <t>Ghi chú :</t>
  </si>
  <si>
    <t>Từ 0-50 tiêm mũi 1 cho người ≥ 18 tuổi  đạt &gt; 70 % , đủ 2 mũi ở người ≥ 50 tuổi đạt  &gt; 80% Cấp 1</t>
  </si>
  <si>
    <t>Từ 20- 50 tiêm mũi 1 cho người ≥ 18 tuổi đạt &gt; 70 % , đủ 2 mũi ở người ≥ 50 tuổi đạt  &lt; 80% Cấp 2</t>
  </si>
  <si>
    <t>Từ 50 -150 tiêm mũi 1 cho người ≥ 18 tuổi đạt &gt; 70 % , đủ 2 mũi ở người ≥ 50 tuổi đạt  &gt; 80% Cấp 2</t>
  </si>
  <si>
    <t>Từ 50 -150 tiêm mũi 1 cho người ≥ 18 tuổi đạt &gt; 70 % , đủ 2 mũi ở người ≥ 50 tuổi đạt  &lt; 80% Cấp 3</t>
  </si>
  <si>
    <t>≥ 150 tiêm mũi 1 cho người ≥ 18 tuổi đạt &gt; 70 % , đủ 2 mũi ở người ≥ 50 tuổi đạt  &gt; 80% Cấp 3</t>
  </si>
  <si>
    <t>≥ 150 tiêm mũi 1 cho người ≥ 18 tuổi đạt &gt; 70 % , đủ 2 mũi ở người ≥ 50 tuổi đạt  &lt; 80% Cấp 4</t>
  </si>
  <si>
    <t>đồng xoài</t>
  </si>
  <si>
    <t>Lộc Thuận</t>
  </si>
  <si>
    <t>Xã</t>
  </si>
  <si>
    <t>Huyện</t>
  </si>
  <si>
    <t>Tỉnh</t>
  </si>
  <si>
    <t xml:space="preserve">Số ca mắc mới tại cộng  đồng/ tuần </t>
  </si>
  <si>
    <t>Số ca phải thở oxy/ tuần</t>
  </si>
  <si>
    <t>Số ca tử vong/ tuần</t>
  </si>
  <si>
    <t>Dân số thuộc nhóm nguy cơ cao</t>
  </si>
  <si>
    <t>Cấp 4</t>
  </si>
  <si>
    <t>Dân số ≥ 12</t>
  </si>
  <si>
    <t xml:space="preserve">Đối tượng tiêm được đủ  mũi </t>
  </si>
  <si>
    <t>Đối tượng tiêm được đủ mũi</t>
  </si>
  <si>
    <t>Ghi chú:</t>
  </si>
  <si>
    <t>Tỷ lệ tiêm chủng đầy đủ các mũi tiêm:</t>
  </si>
  <si>
    <t>_ Tiêm đủ mũi ở trẻ em 12-18t là đủ ít nhất 02 mũi</t>
  </si>
  <si>
    <t>tiêm mũi nhắc lại và nằm trong khoảng thời gian yêu cầu đạt mũi  thì vẫn được tính là đủ mũi.</t>
  </si>
  <si>
    <t xml:space="preserve">_ Tiêm đủ mũi người &gt;18t: đủ ít nhất 03 mũi, trường hợp tiêm đủ mũi cơ bản nhưng chưa tới ngày 
</t>
  </si>
  <si>
    <t>Tỷ lệ sẵn sàng, quản lý chăm sóc</t>
  </si>
  <si>
    <t>Tỷ lệ giường bệnh dành cho người bệnh Covid còn trống</t>
  </si>
  <si>
    <r>
      <t xml:space="preserve">Số ca mắc mới tại cộng đồng/100.000 dân/tuần  
</t>
    </r>
    <r>
      <rPr>
        <b/>
        <sz val="16"/>
        <color rgb="FFFFFF00"/>
        <rFont val="Times New Roman"/>
        <family val="1"/>
        <charset val="163"/>
      </rPr>
      <t>(1a)</t>
    </r>
  </si>
  <si>
    <r>
      <t xml:space="preserve">Số ca phải thở oxy/ 100.000 dân/ tuần
</t>
    </r>
    <r>
      <rPr>
        <b/>
        <sz val="16"/>
        <color rgb="FFFFFF00"/>
        <rFont val="Times New Roman"/>
        <family val="1"/>
        <charset val="163"/>
      </rPr>
      <t>(1b)</t>
    </r>
  </si>
  <si>
    <r>
      <t xml:space="preserve">Số ca tử vong / 100.000 dân/ tuần
</t>
    </r>
    <r>
      <rPr>
        <b/>
        <sz val="16"/>
        <color rgb="FFFFFF00"/>
        <rFont val="Times New Roman"/>
        <family val="1"/>
        <charset val="163"/>
      </rPr>
      <t>(1c)</t>
    </r>
  </si>
  <si>
    <r>
      <t xml:space="preserve">Tỷ lệ sẵn sàng, quản lý chăm sóc/10.000 dân/tuần
</t>
    </r>
    <r>
      <rPr>
        <b/>
        <sz val="16"/>
        <color rgb="FFFFFF00"/>
        <rFont val="Times New Roman"/>
        <family val="1"/>
        <charset val="163"/>
      </rPr>
      <t>(3a)</t>
    </r>
  </si>
  <si>
    <r>
      <t xml:space="preserve">Tỷ lệ giường bệnh dành cho người bệnh Covid còn trống/100.000 dân/tuần
</t>
    </r>
    <r>
      <rPr>
        <b/>
        <sz val="16"/>
        <color rgb="FFFFFF00"/>
        <rFont val="Times New Roman"/>
        <family val="1"/>
        <charset val="163"/>
      </rPr>
      <t>(3b)</t>
    </r>
  </si>
  <si>
    <r>
      <t xml:space="preserve">Tỷ lệ giường điều trị tích cực ICU/100.000 dân/tuần
</t>
    </r>
    <r>
      <rPr>
        <b/>
        <sz val="16"/>
        <color rgb="FFFFFF00"/>
        <rFont val="Times New Roman"/>
        <family val="1"/>
        <charset val="163"/>
      </rPr>
      <t>(3c)</t>
    </r>
  </si>
  <si>
    <r>
      <t xml:space="preserve">Tỷ lệ tiêm chủng đầy đủ các mũi tiêm
</t>
    </r>
    <r>
      <rPr>
        <b/>
        <sz val="16"/>
        <color rgb="FFFFFF00"/>
        <rFont val="Times New Roman"/>
        <family val="1"/>
        <charset val="163"/>
      </rPr>
      <t>(2a)</t>
    </r>
  </si>
  <si>
    <r>
      <t xml:space="preserve">Tỷ lệ tiêm đủ liều vắc xin ở  người thuộc nhóm nguy cơ cao ( &gt;50 tuổi, Bệnh nền, người suy giảm miễn dịch, phụ nữ có thai)
</t>
    </r>
    <r>
      <rPr>
        <b/>
        <sz val="16"/>
        <color rgb="FFFFFF00"/>
        <rFont val="Times New Roman"/>
        <family val="1"/>
        <charset val="163"/>
      </rPr>
      <t>(2c)</t>
    </r>
  </si>
  <si>
    <t>Tân Xuân</t>
  </si>
  <si>
    <t>Tân Thiện</t>
  </si>
  <si>
    <t>Tân Đồng</t>
  </si>
  <si>
    <t>Tân Phú</t>
  </si>
  <si>
    <t>Tân Bình</t>
  </si>
  <si>
    <t xml:space="preserve"> Tân Thành</t>
  </si>
  <si>
    <t>Tiến Thành</t>
  </si>
  <si>
    <t>Tiến Hưng</t>
  </si>
  <si>
    <t>a</t>
  </si>
  <si>
    <t xml:space="preserve"> Tân Phú</t>
  </si>
  <si>
    <t xml:space="preserve"> Tân Đồng</t>
  </si>
  <si>
    <t xml:space="preserve"> Tân Bình</t>
  </si>
  <si>
    <t xml:space="preserve"> Tân Xuân</t>
  </si>
  <si>
    <t xml:space="preserve"> Tân Thiện</t>
  </si>
  <si>
    <t xml:space="preserve"> Tiến Thành</t>
  </si>
  <si>
    <t xml:space="preserve"> Tiến Hưng</t>
  </si>
  <si>
    <t>Tân Thành</t>
  </si>
  <si>
    <t xml:space="preserve"> </t>
  </si>
  <si>
    <t>Không phân cấp</t>
  </si>
  <si>
    <t>KẾT QUẢ PHÂN LOẠI CẤP ĐỘ DỊCH TỈNH BÌNH PHƯỚC THEO NGHỊ QUYẾT 128/NQ-CP NGÀY 11/10/2021 CỦA CHÍNH PHỦ
CẬP NHẬT ĐẾN NGÀY 03-11-2022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</si>
</sst>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0.0"/>
    <numFmt numFmtId="166" formatCode="[$-F800]dddd\,\ mmmm\ dd\,\ yyyy"/>
  </numFmts>
  <fonts count="8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  <charset val="163"/>
    </font>
    <font>
      <sz val="12"/>
      <name val="Times New Roman"/>
      <family val="1"/>
    </font>
    <font>
      <sz val="11"/>
      <color indexed="8"/>
      <name val="Cambria"/>
      <family val="2"/>
      <charset val="163"/>
    </font>
    <font>
      <sz val="10"/>
      <name val="Arial"/>
      <family val="2"/>
    </font>
    <font>
      <sz val="10"/>
      <color indexed="8"/>
      <name val="Times New Roman"/>
      <family val="2"/>
    </font>
    <font>
      <sz val="10"/>
      <color indexed="9"/>
      <name val="Times New Roman"/>
      <family val="2"/>
    </font>
    <font>
      <sz val="10"/>
      <color indexed="20"/>
      <name val="Times New Roman"/>
      <family val="2"/>
    </font>
    <font>
      <b/>
      <sz val="10"/>
      <color indexed="52"/>
      <name val="Times New Roman"/>
      <family val="2"/>
    </font>
    <font>
      <b/>
      <sz val="10"/>
      <color indexed="9"/>
      <name val="Times New Roman"/>
      <family val="2"/>
    </font>
    <font>
      <i/>
      <sz val="10"/>
      <color indexed="23"/>
      <name val="Times New Roman"/>
      <family val="2"/>
    </font>
    <font>
      <sz val="10"/>
      <color indexed="17"/>
      <name val="Times New Roman"/>
      <family val="2"/>
    </font>
    <font>
      <b/>
      <sz val="15"/>
      <color indexed="56"/>
      <name val="Times New Roman"/>
      <family val="2"/>
    </font>
    <font>
      <b/>
      <sz val="13"/>
      <color indexed="56"/>
      <name val="Times New Roman"/>
      <family val="2"/>
    </font>
    <font>
      <b/>
      <sz val="11"/>
      <color indexed="56"/>
      <name val="Times New Roman"/>
      <family val="2"/>
    </font>
    <font>
      <sz val="10"/>
      <color indexed="62"/>
      <name val="Times New Roman"/>
      <family val="2"/>
    </font>
    <font>
      <sz val="10"/>
      <color indexed="52"/>
      <name val="Times New Roman"/>
      <family val="2"/>
    </font>
    <font>
      <sz val="10"/>
      <color indexed="60"/>
      <name val="Times New Roman"/>
      <family val="2"/>
    </font>
    <font>
      <sz val="10"/>
      <name val="Arial"/>
      <family val="2"/>
      <charset val="163"/>
    </font>
    <font>
      <sz val="10"/>
      <color indexed="8"/>
      <name val="Arial"/>
      <family val="2"/>
      <charset val="163"/>
    </font>
    <font>
      <b/>
      <sz val="10"/>
      <color indexed="63"/>
      <name val="Times New Roman"/>
      <family val="2"/>
    </font>
    <font>
      <b/>
      <sz val="18"/>
      <color indexed="56"/>
      <name val="Cambria"/>
      <family val="2"/>
    </font>
    <font>
      <b/>
      <sz val="10"/>
      <color indexed="8"/>
      <name val="Times New Roman"/>
      <family val="2"/>
    </font>
    <font>
      <sz val="10"/>
      <color indexed="10"/>
      <name val="Times New Roman"/>
      <family val="2"/>
    </font>
    <font>
      <sz val="12"/>
      <color indexed="8"/>
      <name val="Calibri"/>
      <family val="2"/>
      <charset val="136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  <charset val="163"/>
    </font>
    <font>
      <sz val="11"/>
      <color indexed="8"/>
      <name val="Cambria"/>
      <family val="1"/>
    </font>
    <font>
      <sz val="11"/>
      <color theme="1"/>
      <name val="Cambria"/>
      <family val="2"/>
      <scheme val="major"/>
    </font>
    <font>
      <sz val="13"/>
      <color theme="1"/>
      <name val="Times New Roman"/>
      <family val="2"/>
    </font>
    <font>
      <sz val="12"/>
      <color theme="1"/>
      <name val="Times New Roman"/>
      <family val="2"/>
    </font>
    <font>
      <sz val="11"/>
      <color rgb="FF000000"/>
      <name val="Calibri"/>
      <family val="2"/>
    </font>
    <font>
      <sz val="11"/>
      <color theme="1"/>
      <name val="Arial"/>
      <family val="2"/>
      <charset val="163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mbria"/>
      <family val="1"/>
      <scheme val="major"/>
    </font>
    <font>
      <sz val="11"/>
      <color theme="1"/>
      <name val="Cambria"/>
      <family val="2"/>
      <charset val="163"/>
      <scheme val="major"/>
    </font>
    <font>
      <sz val="12"/>
      <color theme="1"/>
      <name val="Calibri"/>
      <family val="2"/>
      <charset val="136"/>
      <scheme val="minor"/>
    </font>
    <font>
      <b/>
      <sz val="16"/>
      <color rgb="FF000000"/>
      <name val="Times New Roman"/>
      <family val="1"/>
      <charset val="163"/>
    </font>
    <font>
      <b/>
      <sz val="16"/>
      <name val="Times New Roman"/>
      <family val="1"/>
      <charset val="163"/>
    </font>
    <font>
      <sz val="16"/>
      <color theme="1"/>
      <name val="Times New Roman"/>
      <family val="1"/>
      <charset val="163"/>
    </font>
    <font>
      <sz val="16"/>
      <name val="Times New Roman"/>
      <family val="1"/>
      <charset val="163"/>
    </font>
    <font>
      <sz val="16"/>
      <color theme="0"/>
      <name val="Times New Roman"/>
      <family val="1"/>
      <charset val="163"/>
    </font>
    <font>
      <i/>
      <sz val="16"/>
      <color rgb="FF000000"/>
      <name val="Times New Roman"/>
      <family val="1"/>
      <charset val="163"/>
    </font>
    <font>
      <sz val="16"/>
      <color rgb="FF000000"/>
      <name val="Times New Roman"/>
      <family val="1"/>
      <charset val="163"/>
    </font>
    <font>
      <sz val="16"/>
      <color rgb="FFFF0000"/>
      <name val="Times New Roman"/>
      <family val="1"/>
      <charset val="16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family val="2"/>
      <charset val="163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  <charset val="163"/>
    </font>
    <font>
      <b/>
      <sz val="16"/>
      <color theme="0"/>
      <name val="Times New Roman"/>
      <family val="1"/>
      <charset val="163"/>
    </font>
    <font>
      <b/>
      <sz val="16"/>
      <color rgb="FFFFFF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6"/>
      <color theme="1"/>
      <name val="Times New Roman"/>
      <family val="1"/>
    </font>
    <font>
      <sz val="9"/>
      <name val="Times New Roman"/>
      <family val="1"/>
      <charset val="163"/>
    </font>
    <font>
      <sz val="9"/>
      <color rgb="FF000000"/>
      <name val="Times New Roman"/>
      <family val="1"/>
      <charset val="163"/>
    </font>
    <font>
      <b/>
      <sz val="9"/>
      <color rgb="FF000000"/>
      <name val="Times New Roman"/>
      <family val="1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7">
    <xf numFmtId="0" fontId="0" fillId="0" borderId="0"/>
    <xf numFmtId="0" fontId="4" fillId="0" borderId="0"/>
    <xf numFmtId="0" fontId="11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11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11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11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11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1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11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11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11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11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11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11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1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12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12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12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1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1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1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1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12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1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1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13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14" fillId="11" borderId="6" applyNumberFormat="0" applyAlignment="0" applyProtection="0"/>
    <xf numFmtId="0" fontId="33" fillId="11" borderId="6" applyNumberFormat="0" applyAlignment="0" applyProtection="0"/>
    <xf numFmtId="0" fontId="33" fillId="11" borderId="6" applyNumberFormat="0" applyAlignment="0" applyProtection="0"/>
    <xf numFmtId="164" fontId="4" fillId="0" borderId="0" applyFont="0" applyFill="0" applyBorder="0" applyAlignment="0" applyProtection="0"/>
    <xf numFmtId="0" fontId="15" fillId="23" borderId="7" applyNumberFormat="0" applyAlignment="0" applyProtection="0"/>
    <xf numFmtId="0" fontId="34" fillId="23" borderId="7" applyNumberFormat="0" applyAlignment="0" applyProtection="0"/>
    <xf numFmtId="0" fontId="34" fillId="23" borderId="7" applyNumberFormat="0" applyAlignment="0" applyProtection="0"/>
    <xf numFmtId="0" fontId="1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18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19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20" fillId="0" borderId="10" applyNumberFormat="0" applyFill="0" applyAlignment="0" applyProtection="0"/>
    <xf numFmtId="0" fontId="39" fillId="0" borderId="10" applyNumberFormat="0" applyFill="0" applyAlignment="0" applyProtection="0"/>
    <xf numFmtId="0" fontId="3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1" fillId="4" borderId="6" applyNumberFormat="0" applyAlignment="0" applyProtection="0"/>
    <xf numFmtId="0" fontId="40" fillId="4" borderId="6" applyNumberFormat="0" applyAlignment="0" applyProtection="0"/>
    <xf numFmtId="0" fontId="40" fillId="4" borderId="6" applyNumberFormat="0" applyAlignment="0" applyProtection="0"/>
    <xf numFmtId="0" fontId="22" fillId="0" borderId="11" applyNumberFormat="0" applyFill="0" applyAlignment="0" applyProtection="0"/>
    <xf numFmtId="0" fontId="41" fillId="0" borderId="11" applyNumberFormat="0" applyFill="0" applyAlignment="0" applyProtection="0"/>
    <xf numFmtId="0" fontId="41" fillId="0" borderId="11" applyNumberFormat="0" applyFill="0" applyAlignment="0" applyProtection="0"/>
    <xf numFmtId="0" fontId="23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10" fillId="0" borderId="0"/>
    <xf numFmtId="0" fontId="5" fillId="0" borderId="0"/>
    <xf numFmtId="0" fontId="48" fillId="0" borderId="0"/>
    <xf numFmtId="0" fontId="10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9" fillId="0" borderId="0"/>
    <xf numFmtId="0" fontId="5" fillId="0" borderId="0"/>
    <xf numFmtId="0" fontId="5" fillId="0" borderId="0"/>
    <xf numFmtId="0" fontId="8" fillId="0" borderId="0"/>
    <xf numFmtId="0" fontId="50" fillId="0" borderId="0"/>
    <xf numFmtId="0" fontId="51" fillId="0" borderId="0"/>
    <xf numFmtId="0" fontId="50" fillId="0" borderId="0"/>
    <xf numFmtId="0" fontId="52" fillId="0" borderId="0"/>
    <xf numFmtId="0" fontId="24" fillId="0" borderId="0"/>
    <xf numFmtId="0" fontId="7" fillId="0" borderId="0"/>
    <xf numFmtId="0" fontId="52" fillId="0" borderId="0"/>
    <xf numFmtId="0" fontId="24" fillId="0" borderId="0"/>
    <xf numFmtId="0" fontId="10" fillId="0" borderId="0"/>
    <xf numFmtId="0" fontId="5" fillId="0" borderId="0"/>
    <xf numFmtId="0" fontId="7" fillId="0" borderId="0"/>
    <xf numFmtId="0" fontId="24" fillId="0" borderId="0"/>
    <xf numFmtId="0" fontId="7" fillId="0" borderId="0"/>
    <xf numFmtId="0" fontId="53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4" fillId="0" borderId="0"/>
    <xf numFmtId="0" fontId="4" fillId="0" borderId="0"/>
    <xf numFmtId="0" fontId="54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1" fillId="0" borderId="0"/>
    <xf numFmtId="0" fontId="5" fillId="0" borderId="0"/>
    <xf numFmtId="0" fontId="4" fillId="0" borderId="0"/>
    <xf numFmtId="0" fontId="55" fillId="0" borderId="0"/>
    <xf numFmtId="0" fontId="5" fillId="0" borderId="0">
      <alignment vertical="center"/>
    </xf>
    <xf numFmtId="0" fontId="55" fillId="0" borderId="0"/>
    <xf numFmtId="0" fontId="55" fillId="0" borderId="0"/>
    <xf numFmtId="0" fontId="55" fillId="0" borderId="0"/>
    <xf numFmtId="0" fontId="5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5" fillId="0" borderId="0"/>
    <xf numFmtId="0" fontId="56" fillId="0" borderId="0"/>
    <xf numFmtId="0" fontId="50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10" fillId="0" borderId="0"/>
    <xf numFmtId="0" fontId="56" fillId="0" borderId="0"/>
    <xf numFmtId="0" fontId="46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56" fillId="0" borderId="0"/>
    <xf numFmtId="0" fontId="25" fillId="0" borderId="0"/>
    <xf numFmtId="0" fontId="5" fillId="0" borderId="0"/>
    <xf numFmtId="0" fontId="6" fillId="0" borderId="0"/>
    <xf numFmtId="0" fontId="56" fillId="0" borderId="0"/>
    <xf numFmtId="0" fontId="5" fillId="0" borderId="0"/>
    <xf numFmtId="0" fontId="9" fillId="0" borderId="0"/>
    <xf numFmtId="0" fontId="5" fillId="0" borderId="0"/>
    <xf numFmtId="0" fontId="57" fillId="0" borderId="0"/>
    <xf numFmtId="0" fontId="58" fillId="0" borderId="0"/>
    <xf numFmtId="0" fontId="9" fillId="0" borderId="0"/>
    <xf numFmtId="0" fontId="5" fillId="0" borderId="0"/>
    <xf numFmtId="0" fontId="11" fillId="7" borderId="12" applyNumberFormat="0" applyFont="0" applyAlignment="0" applyProtection="0"/>
    <xf numFmtId="0" fontId="6" fillId="7" borderId="12" applyNumberFormat="0" applyFont="0" applyAlignment="0" applyProtection="0"/>
    <xf numFmtId="0" fontId="6" fillId="7" borderId="12" applyNumberFormat="0" applyFont="0" applyAlignment="0" applyProtection="0"/>
    <xf numFmtId="0" fontId="26" fillId="11" borderId="13" applyNumberFormat="0" applyAlignment="0" applyProtection="0"/>
    <xf numFmtId="0" fontId="43" fillId="11" borderId="13" applyNumberFormat="0" applyAlignment="0" applyProtection="0"/>
    <xf numFmtId="0" fontId="43" fillId="11" borderId="13" applyNumberFormat="0" applyAlignment="0" applyProtection="0"/>
    <xf numFmtId="9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44" fillId="0" borderId="14" applyNumberFormat="0" applyFill="0" applyAlignment="0" applyProtection="0"/>
    <xf numFmtId="0" fontId="44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66" fontId="59" fillId="0" borderId="0">
      <alignment vertical="center"/>
    </xf>
    <xf numFmtId="166" fontId="30" fillId="0" borderId="0">
      <alignment vertical="center"/>
    </xf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9">
    <xf numFmtId="0" fontId="0" fillId="0" borderId="0" xfId="0"/>
    <xf numFmtId="0" fontId="60" fillId="0" borderId="4" xfId="1" applyFont="1" applyBorder="1" applyAlignment="1">
      <alignment vertical="center" wrapText="1"/>
    </xf>
    <xf numFmtId="0" fontId="60" fillId="0" borderId="4" xfId="1" applyFont="1" applyFill="1" applyBorder="1" applyAlignment="1">
      <alignment vertical="center" wrapText="1"/>
    </xf>
    <xf numFmtId="0" fontId="60" fillId="0" borderId="1" xfId="1" applyFont="1" applyFill="1" applyBorder="1" applyAlignment="1">
      <alignment horizontal="center" vertical="center" wrapText="1"/>
    </xf>
    <xf numFmtId="0" fontId="62" fillId="0" borderId="0" xfId="1" applyFont="1" applyFill="1" applyAlignment="1">
      <alignment horizontal="left" vertical="center" wrapText="1"/>
    </xf>
    <xf numFmtId="0" fontId="62" fillId="0" borderId="0" xfId="1" applyFont="1" applyFill="1" applyAlignment="1">
      <alignment vertical="center"/>
    </xf>
    <xf numFmtId="0" fontId="62" fillId="0" borderId="0" xfId="1" applyFont="1" applyFill="1" applyAlignment="1">
      <alignment horizontal="left" vertical="center"/>
    </xf>
    <xf numFmtId="0" fontId="64" fillId="0" borderId="0" xfId="1" applyFont="1" applyFill="1" applyAlignment="1">
      <alignment horizontal="left"/>
    </xf>
    <xf numFmtId="0" fontId="62" fillId="0" borderId="15" xfId="1" applyFont="1" applyFill="1" applyBorder="1" applyAlignment="1">
      <alignment horizontal="center" vertical="center"/>
    </xf>
    <xf numFmtId="0" fontId="62" fillId="0" borderId="15" xfId="1" applyFont="1" applyFill="1" applyBorder="1" applyAlignment="1">
      <alignment horizontal="left" vertical="center"/>
    </xf>
    <xf numFmtId="3" fontId="66" fillId="0" borderId="15" xfId="1" applyNumberFormat="1" applyFont="1" applyFill="1" applyBorder="1" applyAlignment="1">
      <alignment vertical="center" wrapText="1"/>
    </xf>
    <xf numFmtId="165" fontId="66" fillId="0" borderId="15" xfId="1" applyNumberFormat="1" applyFont="1" applyFill="1" applyBorder="1" applyAlignment="1">
      <alignment horizontal="right" vertical="center" wrapText="1"/>
    </xf>
    <xf numFmtId="165" fontId="66" fillId="0" borderId="15" xfId="0" applyNumberFormat="1" applyFont="1" applyFill="1" applyBorder="1" applyAlignment="1">
      <alignment horizontal="right" vertical="center" wrapText="1"/>
    </xf>
    <xf numFmtId="3" fontId="62" fillId="0" borderId="1" xfId="1" applyNumberFormat="1" applyFont="1" applyFill="1" applyBorder="1" applyAlignment="1">
      <alignment vertical="center"/>
    </xf>
    <xf numFmtId="0" fontId="62" fillId="24" borderId="0" xfId="1" applyFont="1" applyFill="1" applyAlignment="1">
      <alignment horizontal="center" vertical="center"/>
    </xf>
    <xf numFmtId="0" fontId="64" fillId="24" borderId="0" xfId="1" applyFont="1" applyFill="1" applyAlignment="1">
      <alignment horizontal="left" vertical="center"/>
    </xf>
    <xf numFmtId="0" fontId="63" fillId="0" borderId="1" xfId="0" applyFont="1" applyFill="1" applyBorder="1" applyAlignment="1">
      <alignment vertical="center"/>
    </xf>
    <xf numFmtId="0" fontId="63" fillId="0" borderId="1" xfId="0" applyFont="1" applyFill="1" applyBorder="1" applyAlignment="1">
      <alignment vertical="center" wrapText="1"/>
    </xf>
    <xf numFmtId="0" fontId="63" fillId="24" borderId="0" xfId="0" applyFont="1" applyFill="1" applyBorder="1"/>
    <xf numFmtId="0" fontId="63" fillId="0" borderId="1" xfId="0" applyFont="1" applyBorder="1" applyAlignment="1">
      <alignment horizontal="center" vertical="center"/>
    </xf>
    <xf numFmtId="0" fontId="63" fillId="24" borderId="1" xfId="0" applyFont="1" applyFill="1" applyBorder="1" applyAlignment="1">
      <alignment vertical="center"/>
    </xf>
    <xf numFmtId="165" fontId="62" fillId="0" borderId="1" xfId="1" applyNumberFormat="1" applyFont="1" applyFill="1" applyBorder="1" applyAlignment="1">
      <alignment horizontal="center" vertical="center"/>
    </xf>
    <xf numFmtId="3" fontId="66" fillId="0" borderId="1" xfId="1" applyNumberFormat="1" applyFont="1" applyFill="1" applyBorder="1" applyAlignment="1">
      <alignment horizontal="right" vertical="center" wrapText="1"/>
    </xf>
    <xf numFmtId="3" fontId="63" fillId="0" borderId="15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right" vertical="center"/>
    </xf>
    <xf numFmtId="1" fontId="62" fillId="0" borderId="0" xfId="1" applyNumberFormat="1" applyFont="1" applyFill="1" applyAlignment="1">
      <alignment horizontal="center" vertical="center"/>
    </xf>
    <xf numFmtId="1" fontId="63" fillId="0" borderId="1" xfId="0" applyNumberFormat="1" applyFont="1" applyFill="1" applyBorder="1" applyAlignment="1">
      <alignment horizontal="center" vertical="center"/>
    </xf>
    <xf numFmtId="165" fontId="64" fillId="0" borderId="0" xfId="1" applyNumberFormat="1" applyFont="1" applyFill="1" applyAlignment="1">
      <alignment horizontal="left" vertical="center"/>
    </xf>
    <xf numFmtId="3" fontId="63" fillId="0" borderId="1" xfId="1" applyNumberFormat="1" applyFont="1" applyFill="1" applyBorder="1" applyAlignment="1">
      <alignment horizontal="right" vertical="center" wrapText="1"/>
    </xf>
    <xf numFmtId="165" fontId="60" fillId="0" borderId="1" xfId="1" applyNumberFormat="1" applyFont="1" applyFill="1" applyBorder="1" applyAlignment="1">
      <alignment horizontal="center" vertical="center" wrapText="1"/>
    </xf>
    <xf numFmtId="165" fontId="66" fillId="0" borderId="1" xfId="1" applyNumberFormat="1" applyFont="1" applyFill="1" applyBorder="1" applyAlignment="1">
      <alignment horizontal="right" vertical="center" wrapText="1"/>
    </xf>
    <xf numFmtId="0" fontId="62" fillId="0" borderId="0" xfId="1" applyFont="1" applyFill="1" applyAlignment="1">
      <alignment horizontal="center" vertical="center"/>
    </xf>
    <xf numFmtId="3" fontId="62" fillId="0" borderId="0" xfId="1" applyNumberFormat="1" applyFont="1" applyFill="1" applyAlignment="1">
      <alignment horizontal="right" vertical="center"/>
    </xf>
    <xf numFmtId="165" fontId="62" fillId="0" borderId="0" xfId="1" applyNumberFormat="1" applyFont="1" applyFill="1" applyAlignment="1">
      <alignment horizontal="right" vertical="center"/>
    </xf>
    <xf numFmtId="165" fontId="62" fillId="0" borderId="0" xfId="1" applyNumberFormat="1" applyFont="1" applyFill="1" applyAlignment="1">
      <alignment horizontal="center" vertical="center"/>
    </xf>
    <xf numFmtId="0" fontId="64" fillId="0" borderId="0" xfId="1" applyFont="1" applyFill="1" applyAlignment="1">
      <alignment horizontal="left" vertical="center"/>
    </xf>
    <xf numFmtId="0" fontId="62" fillId="0" borderId="1" xfId="1" applyFont="1" applyFill="1" applyBorder="1" applyAlignment="1">
      <alignment horizontal="left" vertical="center" wrapText="1"/>
    </xf>
    <xf numFmtId="0" fontId="62" fillId="0" borderId="1" xfId="1" applyFont="1" applyFill="1" applyBorder="1" applyAlignment="1">
      <alignment horizontal="center" vertical="center"/>
    </xf>
    <xf numFmtId="0" fontId="62" fillId="0" borderId="1" xfId="1" applyFont="1" applyFill="1" applyBorder="1" applyAlignment="1">
      <alignment horizontal="left" vertical="center"/>
    </xf>
    <xf numFmtId="3" fontId="66" fillId="0" borderId="1" xfId="1" applyNumberFormat="1" applyFont="1" applyFill="1" applyBorder="1" applyAlignment="1">
      <alignment vertical="center" wrapText="1"/>
    </xf>
    <xf numFmtId="0" fontId="66" fillId="0" borderId="1" xfId="1" applyFont="1" applyFill="1" applyBorder="1" applyAlignment="1">
      <alignment horizontal="left" vertical="center" wrapText="1"/>
    </xf>
    <xf numFmtId="0" fontId="66" fillId="25" borderId="1" xfId="1" applyFont="1" applyFill="1" applyBorder="1" applyAlignment="1">
      <alignment horizontal="center" vertical="center" wrapText="1"/>
    </xf>
    <xf numFmtId="1" fontId="62" fillId="24" borderId="1" xfId="1" applyNumberFormat="1" applyFont="1" applyFill="1" applyBorder="1" applyAlignment="1">
      <alignment horizontal="center" vertical="center"/>
    </xf>
    <xf numFmtId="0" fontId="64" fillId="0" borderId="0" xfId="1" applyFont="1" applyFill="1" applyAlignment="1">
      <alignment horizontal="right" vertical="center"/>
    </xf>
    <xf numFmtId="165" fontId="60" fillId="0" borderId="3" xfId="1" applyNumberFormat="1" applyFont="1" applyFill="1" applyBorder="1" applyAlignment="1">
      <alignment horizontal="center" vertical="center" wrapText="1"/>
    </xf>
    <xf numFmtId="0" fontId="62" fillId="0" borderId="0" xfId="1" applyFont="1" applyFill="1"/>
    <xf numFmtId="0" fontId="64" fillId="0" borderId="0" xfId="1" applyFont="1" applyFill="1" applyAlignment="1">
      <alignment horizontal="left" vertical="center" wrapText="1"/>
    </xf>
    <xf numFmtId="1" fontId="62" fillId="0" borderId="1" xfId="1" applyNumberFormat="1" applyFont="1" applyFill="1" applyBorder="1" applyAlignment="1">
      <alignment horizontal="center" vertical="center"/>
    </xf>
    <xf numFmtId="0" fontId="63" fillId="0" borderId="1" xfId="0" applyFont="1" applyBorder="1" applyAlignment="1">
      <alignment horizontal="right" vertical="center" wrapText="1"/>
    </xf>
    <xf numFmtId="3" fontId="63" fillId="0" borderId="1" xfId="0" applyNumberFormat="1" applyFont="1" applyBorder="1" applyAlignment="1">
      <alignment horizontal="right" vertical="center" wrapText="1"/>
    </xf>
    <xf numFmtId="0" fontId="67" fillId="0" borderId="1" xfId="0" applyFont="1" applyFill="1" applyBorder="1" applyAlignment="1">
      <alignment horizontal="left" vertical="center"/>
    </xf>
    <xf numFmtId="0" fontId="63" fillId="0" borderId="1" xfId="0" applyFont="1" applyFill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165" fontId="60" fillId="0" borderId="3" xfId="0" applyNumberFormat="1" applyFont="1" applyFill="1" applyBorder="1" applyAlignment="1">
      <alignment horizontal="center" vertical="center" wrapText="1"/>
    </xf>
    <xf numFmtId="165" fontId="62" fillId="0" borderId="0" xfId="0" applyNumberFormat="1" applyFont="1" applyFill="1" applyAlignment="1">
      <alignment horizontal="center" vertical="center"/>
    </xf>
    <xf numFmtId="0" fontId="64" fillId="0" borderId="0" xfId="0" applyFont="1" applyFill="1" applyAlignment="1">
      <alignment horizontal="left"/>
    </xf>
    <xf numFmtId="0" fontId="64" fillId="0" borderId="0" xfId="0" applyFont="1" applyFill="1" applyBorder="1" applyAlignment="1">
      <alignment horizontal="left"/>
    </xf>
    <xf numFmtId="3" fontId="62" fillId="0" borderId="1" xfId="233" applyNumberFormat="1" applyFont="1" applyFill="1" applyBorder="1" applyAlignment="1">
      <alignment vertical="center"/>
    </xf>
    <xf numFmtId="0" fontId="63" fillId="0" borderId="0" xfId="0" applyFont="1" applyFill="1" applyBorder="1"/>
    <xf numFmtId="0" fontId="63" fillId="0" borderId="0" xfId="0" applyFont="1" applyFill="1" applyAlignment="1">
      <alignment horizontal="left"/>
    </xf>
    <xf numFmtId="165" fontId="66" fillId="0" borderId="1" xfId="0" applyNumberFormat="1" applyFont="1" applyFill="1" applyBorder="1" applyAlignment="1">
      <alignment horizontal="center" vertical="center" wrapText="1"/>
    </xf>
    <xf numFmtId="3" fontId="63" fillId="0" borderId="1" xfId="233" applyNumberFormat="1" applyFont="1" applyFill="1" applyBorder="1" applyAlignment="1">
      <alignment horizontal="right" vertical="center" wrapText="1"/>
    </xf>
    <xf numFmtId="1" fontId="62" fillId="0" borderId="1" xfId="233" applyNumberFormat="1" applyFont="1" applyFill="1" applyBorder="1" applyAlignment="1">
      <alignment horizontal="center" vertical="center"/>
    </xf>
    <xf numFmtId="165" fontId="60" fillId="0" borderId="1" xfId="0" applyNumberFormat="1" applyFont="1" applyFill="1" applyBorder="1" applyAlignment="1">
      <alignment horizontal="center" vertical="center" wrapText="1"/>
    </xf>
    <xf numFmtId="0" fontId="63" fillId="0" borderId="0" xfId="0" applyFont="1"/>
    <xf numFmtId="0" fontId="63" fillId="0" borderId="0" xfId="0" applyFont="1" applyBorder="1"/>
    <xf numFmtId="0" fontId="62" fillId="0" borderId="0" xfId="0" applyFont="1"/>
    <xf numFmtId="0" fontId="64" fillId="24" borderId="0" xfId="0" applyFont="1" applyFill="1" applyBorder="1"/>
    <xf numFmtId="3" fontId="60" fillId="0" borderId="1" xfId="0" applyNumberFormat="1" applyFont="1" applyFill="1" applyBorder="1" applyAlignment="1">
      <alignment horizontal="center" vertical="center" wrapText="1"/>
    </xf>
    <xf numFmtId="165" fontId="62" fillId="0" borderId="0" xfId="0" applyNumberFormat="1" applyFont="1" applyFill="1" applyAlignment="1">
      <alignment horizontal="right" vertical="center"/>
    </xf>
    <xf numFmtId="0" fontId="64" fillId="0" borderId="0" xfId="0" applyFont="1" applyFill="1" applyAlignment="1">
      <alignment horizontal="left" vertical="center"/>
    </xf>
    <xf numFmtId="165" fontId="64" fillId="0" borderId="0" xfId="0" applyNumberFormat="1" applyFont="1" applyFill="1" applyAlignment="1">
      <alignment horizontal="left" vertical="center"/>
    </xf>
    <xf numFmtId="0" fontId="62" fillId="0" borderId="0" xfId="0" applyFont="1" applyFill="1"/>
    <xf numFmtId="3" fontId="63" fillId="0" borderId="1" xfId="0" applyNumberFormat="1" applyFont="1" applyFill="1" applyBorder="1" applyAlignment="1">
      <alignment horizontal="right" vertical="center" wrapText="1"/>
    </xf>
    <xf numFmtId="165" fontId="66" fillId="0" borderId="1" xfId="0" applyNumberFormat="1" applyFont="1" applyFill="1" applyBorder="1" applyAlignment="1">
      <alignment horizontal="right" vertical="center" wrapText="1"/>
    </xf>
    <xf numFmtId="0" fontId="63" fillId="0" borderId="0" xfId="0" applyFont="1" applyFill="1"/>
    <xf numFmtId="0" fontId="64" fillId="0" borderId="0" xfId="0" applyFont="1" applyFill="1" applyAlignment="1">
      <alignment horizontal="right" vertical="center"/>
    </xf>
    <xf numFmtId="0" fontId="62" fillId="0" borderId="0" xfId="0" applyFont="1" applyFill="1" applyAlignment="1">
      <alignment horizontal="right" vertical="center"/>
    </xf>
    <xf numFmtId="0" fontId="62" fillId="0" borderId="0" xfId="0" applyFont="1" applyFill="1" applyAlignment="1">
      <alignment horizontal="center" vertical="center"/>
    </xf>
    <xf numFmtId="0" fontId="62" fillId="0" borderId="0" xfId="0" applyFont="1" applyFill="1" applyAlignment="1">
      <alignment vertical="center"/>
    </xf>
    <xf numFmtId="0" fontId="62" fillId="0" borderId="0" xfId="0" applyFont="1" applyAlignment="1">
      <alignment vertical="center"/>
    </xf>
    <xf numFmtId="0" fontId="62" fillId="24" borderId="0" xfId="0" applyFont="1" applyFill="1" applyAlignment="1">
      <alignment vertical="center"/>
    </xf>
    <xf numFmtId="165" fontId="62" fillId="0" borderId="0" xfId="0" applyNumberFormat="1" applyFont="1" applyFill="1" applyAlignment="1">
      <alignment vertical="center"/>
    </xf>
    <xf numFmtId="0" fontId="60" fillId="0" borderId="1" xfId="1" applyFont="1" applyFill="1" applyBorder="1" applyAlignment="1">
      <alignment horizontal="left" vertical="center" wrapText="1"/>
    </xf>
    <xf numFmtId="0" fontId="60" fillId="0" borderId="1" xfId="1" applyFont="1" applyBorder="1" applyAlignment="1">
      <alignment horizontal="center" vertical="center" wrapText="1"/>
    </xf>
    <xf numFmtId="0" fontId="60" fillId="0" borderId="1" xfId="1" applyFont="1" applyBorder="1" applyAlignment="1">
      <alignment horizontal="left" vertical="center" wrapText="1"/>
    </xf>
    <xf numFmtId="3" fontId="60" fillId="0" borderId="1" xfId="1" applyNumberFormat="1" applyFont="1" applyBorder="1" applyAlignment="1">
      <alignment vertical="center" wrapText="1"/>
    </xf>
    <xf numFmtId="0" fontId="61" fillId="0" borderId="1" xfId="1" applyFont="1" applyFill="1" applyBorder="1" applyAlignment="1">
      <alignment horizontal="center" vertical="center"/>
    </xf>
    <xf numFmtId="1" fontId="72" fillId="24" borderId="1" xfId="1" applyNumberFormat="1" applyFont="1" applyFill="1" applyBorder="1" applyAlignment="1">
      <alignment horizontal="center" vertical="center"/>
    </xf>
    <xf numFmtId="1" fontId="72" fillId="0" borderId="1" xfId="1" applyNumberFormat="1" applyFont="1" applyFill="1" applyBorder="1" applyAlignment="1">
      <alignment horizontal="center" vertical="center"/>
    </xf>
    <xf numFmtId="165" fontId="72" fillId="0" borderId="1" xfId="1" applyNumberFormat="1" applyFont="1" applyFill="1" applyBorder="1" applyAlignment="1">
      <alignment horizontal="center" vertical="center"/>
    </xf>
    <xf numFmtId="3" fontId="61" fillId="0" borderId="1" xfId="1" applyNumberFormat="1" applyFont="1" applyFill="1" applyBorder="1" applyAlignment="1">
      <alignment horizontal="right" vertical="center" wrapText="1"/>
    </xf>
    <xf numFmtId="165" fontId="60" fillId="0" borderId="1" xfId="1" applyNumberFormat="1" applyFont="1" applyFill="1" applyBorder="1" applyAlignment="1">
      <alignment horizontal="right" vertical="center" wrapText="1"/>
    </xf>
    <xf numFmtId="3" fontId="61" fillId="0" borderId="1" xfId="0" applyNumberFormat="1" applyFont="1" applyFill="1" applyBorder="1" applyAlignment="1">
      <alignment horizontal="right" vertical="center" wrapText="1"/>
    </xf>
    <xf numFmtId="165" fontId="60" fillId="0" borderId="1" xfId="0" applyNumberFormat="1" applyFont="1" applyFill="1" applyBorder="1" applyAlignment="1">
      <alignment horizontal="right" vertical="center" wrapText="1"/>
    </xf>
    <xf numFmtId="0" fontId="61" fillId="0" borderId="0" xfId="0" applyFont="1"/>
    <xf numFmtId="0" fontId="61" fillId="0" borderId="0" xfId="0" applyFont="1" applyBorder="1"/>
    <xf numFmtId="0" fontId="72" fillId="0" borderId="0" xfId="0" applyFont="1"/>
    <xf numFmtId="0" fontId="73" fillId="24" borderId="0" xfId="0" applyFont="1" applyFill="1" applyBorder="1"/>
    <xf numFmtId="3" fontId="60" fillId="0" borderId="1" xfId="1" applyNumberFormat="1" applyFont="1" applyFill="1" applyBorder="1" applyAlignment="1">
      <alignment vertical="center" wrapText="1"/>
    </xf>
    <xf numFmtId="0" fontId="61" fillId="0" borderId="0" xfId="0" applyFont="1" applyFill="1"/>
    <xf numFmtId="0" fontId="61" fillId="0" borderId="0" xfId="0" applyFont="1" applyFill="1" applyBorder="1"/>
    <xf numFmtId="0" fontId="72" fillId="0" borderId="0" xfId="0" applyFont="1" applyFill="1"/>
    <xf numFmtId="0" fontId="73" fillId="0" borderId="0" xfId="0" applyFont="1" applyFill="1" applyBorder="1"/>
    <xf numFmtId="0" fontId="72" fillId="0" borderId="1" xfId="1" applyFont="1" applyFill="1" applyBorder="1" applyAlignment="1">
      <alignment horizontal="center" vertical="center"/>
    </xf>
    <xf numFmtId="0" fontId="72" fillId="0" borderId="1" xfId="1" applyFont="1" applyFill="1" applyBorder="1" applyAlignment="1">
      <alignment horizontal="left" vertical="center"/>
    </xf>
    <xf numFmtId="1" fontId="72" fillId="0" borderId="1" xfId="220" applyNumberFormat="1" applyFont="1" applyBorder="1" applyAlignment="1">
      <alignment horizontal="center" vertical="center"/>
    </xf>
    <xf numFmtId="0" fontId="61" fillId="24" borderId="0" xfId="0" applyFont="1" applyFill="1" applyBorder="1"/>
    <xf numFmtId="1" fontId="61" fillId="0" borderId="1" xfId="1" applyNumberFormat="1" applyFont="1" applyFill="1" applyBorder="1" applyAlignment="1">
      <alignment horizontal="center" vertical="center"/>
    </xf>
    <xf numFmtId="3" fontId="66" fillId="0" borderId="1" xfId="0" applyNumberFormat="1" applyFont="1" applyBorder="1" applyAlignment="1">
      <alignment horizontal="center" vertical="center" wrapText="1"/>
    </xf>
    <xf numFmtId="1" fontId="72" fillId="0" borderId="1" xfId="1" applyNumberFormat="1" applyFont="1" applyFill="1" applyBorder="1" applyAlignment="1">
      <alignment horizontal="right" vertical="center"/>
    </xf>
    <xf numFmtId="3" fontId="72" fillId="0" borderId="1" xfId="1" applyNumberFormat="1" applyFont="1" applyFill="1" applyBorder="1" applyAlignment="1">
      <alignment vertical="center"/>
    </xf>
    <xf numFmtId="0" fontId="63" fillId="0" borderId="0" xfId="1" applyFont="1" applyFill="1" applyAlignment="1">
      <alignment horizontal="left" vertical="center"/>
    </xf>
    <xf numFmtId="0" fontId="63" fillId="0" borderId="0" xfId="0" applyFont="1" applyFill="1" applyAlignment="1">
      <alignment vertical="center"/>
    </xf>
    <xf numFmtId="0" fontId="66" fillId="0" borderId="1" xfId="0" applyFont="1" applyFill="1" applyBorder="1" applyAlignment="1">
      <alignment horizontal="left" vertical="center"/>
    </xf>
    <xf numFmtId="0" fontId="66" fillId="0" borderId="15" xfId="0" applyFont="1" applyFill="1" applyBorder="1" applyAlignment="1">
      <alignment horizontal="left" vertical="center"/>
    </xf>
    <xf numFmtId="3" fontId="72" fillId="0" borderId="0" xfId="1" applyNumberFormat="1" applyFont="1" applyFill="1" applyAlignment="1">
      <alignment vertical="center"/>
    </xf>
    <xf numFmtId="0" fontId="75" fillId="0" borderId="0" xfId="1" applyFont="1" applyFill="1" applyAlignment="1">
      <alignment horizontal="center" vertical="center"/>
    </xf>
    <xf numFmtId="0" fontId="71" fillId="0" borderId="1" xfId="0" applyFont="1" applyFill="1" applyBorder="1" applyAlignment="1">
      <alignment horizontal="center" vertical="center" wrapText="1"/>
    </xf>
    <xf numFmtId="1" fontId="62" fillId="0" borderId="1" xfId="233" applyNumberFormat="1" applyFont="1" applyFill="1" applyBorder="1" applyAlignment="1">
      <alignment horizontal="center" vertical="center"/>
    </xf>
    <xf numFmtId="165" fontId="60" fillId="0" borderId="1" xfId="0" applyNumberFormat="1" applyFont="1" applyFill="1" applyBorder="1" applyAlignment="1">
      <alignment horizontal="center" vertical="center" wrapText="1"/>
    </xf>
    <xf numFmtId="0" fontId="72" fillId="26" borderId="1" xfId="1" applyFont="1" applyFill="1" applyBorder="1" applyAlignment="1">
      <alignment horizontal="left" vertical="center" wrapText="1"/>
    </xf>
    <xf numFmtId="3" fontId="78" fillId="0" borderId="0" xfId="234" applyNumberFormat="1" applyFont="1" applyBorder="1" applyAlignment="1">
      <alignment horizontal="right" vertical="center" wrapText="1"/>
    </xf>
    <xf numFmtId="165" fontId="79" fillId="0" borderId="0" xfId="234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center" vertical="center" wrapText="1"/>
    </xf>
    <xf numFmtId="3" fontId="77" fillId="0" borderId="0" xfId="0" applyNumberFormat="1" applyFont="1" applyBorder="1" applyAlignment="1">
      <alignment horizontal="right" vertical="center" wrapText="1"/>
    </xf>
    <xf numFmtId="165" fontId="79" fillId="0" borderId="0" xfId="0" applyNumberFormat="1" applyFont="1" applyBorder="1" applyAlignment="1">
      <alignment horizontal="right" vertical="center" wrapText="1"/>
    </xf>
    <xf numFmtId="0" fontId="62" fillId="0" borderId="1" xfId="223" applyFont="1" applyFill="1" applyBorder="1" applyAlignment="1"/>
    <xf numFmtId="3" fontId="66" fillId="0" borderId="1" xfId="1" applyNumberFormat="1" applyFont="1" applyFill="1" applyBorder="1" applyAlignment="1">
      <alignment horizontal="center" vertical="center" wrapText="1"/>
    </xf>
    <xf numFmtId="3" fontId="63" fillId="0" borderId="1" xfId="1" applyNumberFormat="1" applyFont="1" applyFill="1" applyBorder="1" applyAlignment="1">
      <alignment horizontal="center" vertical="center" wrapText="1"/>
    </xf>
    <xf numFmtId="3" fontId="77" fillId="0" borderId="0" xfId="234" applyNumberFormat="1" applyFont="1" applyBorder="1" applyAlignment="1">
      <alignment horizontal="right" vertical="center" wrapText="1"/>
    </xf>
    <xf numFmtId="0" fontId="60" fillId="26" borderId="1" xfId="1" applyFont="1" applyFill="1" applyBorder="1" applyAlignment="1">
      <alignment horizontal="left" vertical="center" wrapText="1"/>
    </xf>
    <xf numFmtId="1" fontId="76" fillId="0" borderId="1" xfId="234" applyNumberFormat="1" applyFont="1" applyFill="1" applyBorder="1" applyAlignment="1">
      <alignment horizontal="center" vertical="center"/>
    </xf>
    <xf numFmtId="1" fontId="76" fillId="0" borderId="2" xfId="234" applyNumberFormat="1" applyFont="1" applyFill="1" applyBorder="1" applyAlignment="1">
      <alignment horizontal="center" vertical="center"/>
    </xf>
    <xf numFmtId="0" fontId="0" fillId="0" borderId="0" xfId="0"/>
    <xf numFmtId="0" fontId="63" fillId="0" borderId="1" xfId="0" applyFont="1" applyBorder="1" applyAlignment="1">
      <alignment horizontal="center" vertical="center"/>
    </xf>
    <xf numFmtId="1" fontId="62" fillId="0" borderId="1" xfId="234" applyNumberFormat="1" applyFont="1" applyFill="1" applyBorder="1" applyAlignment="1">
      <alignment horizontal="center" vertical="center"/>
    </xf>
    <xf numFmtId="1" fontId="62" fillId="0" borderId="1" xfId="246" applyNumberFormat="1" applyFont="1" applyFill="1" applyBorder="1" applyAlignment="1">
      <alignment horizontal="center" vertical="center"/>
    </xf>
    <xf numFmtId="1" fontId="62" fillId="0" borderId="1" xfId="246" applyNumberFormat="1" applyFont="1" applyFill="1" applyBorder="1" applyAlignment="1">
      <alignment horizontal="center" vertical="center"/>
    </xf>
    <xf numFmtId="1" fontId="62" fillId="0" borderId="1" xfId="1" applyNumberFormat="1" applyFont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81" fillId="0" borderId="1" xfId="0" applyFont="1" applyBorder="1" applyAlignment="1">
      <alignment horizontal="center"/>
    </xf>
    <xf numFmtId="0" fontId="82" fillId="0" borderId="1" xfId="0" applyFont="1" applyBorder="1" applyAlignment="1">
      <alignment horizontal="center" vertical="center"/>
    </xf>
    <xf numFmtId="1" fontId="76" fillId="0" borderId="1" xfId="1" applyNumberFormat="1" applyFont="1" applyFill="1" applyBorder="1" applyAlignment="1">
      <alignment horizontal="center" vertical="center"/>
    </xf>
    <xf numFmtId="1" fontId="76" fillId="24" borderId="1" xfId="1" applyNumberFormat="1" applyFont="1" applyFill="1" applyBorder="1" applyAlignment="1">
      <alignment horizontal="center" vertical="center"/>
    </xf>
    <xf numFmtId="0" fontId="83" fillId="0" borderId="1" xfId="0" applyFont="1" applyBorder="1" applyAlignment="1">
      <alignment horizontal="left" vertical="center"/>
    </xf>
    <xf numFmtId="0" fontId="83" fillId="0" borderId="1" xfId="0" applyFont="1" applyFill="1" applyBorder="1" applyAlignment="1">
      <alignment horizontal="left" vertical="center" wrapText="1"/>
    </xf>
    <xf numFmtId="0" fontId="60" fillId="24" borderId="1" xfId="1" applyFont="1" applyFill="1" applyBorder="1" applyAlignment="1">
      <alignment horizontal="center" vertical="center" wrapText="1"/>
    </xf>
    <xf numFmtId="0" fontId="83" fillId="0" borderId="1" xfId="0" applyFont="1" applyFill="1" applyBorder="1" applyAlignment="1">
      <alignment horizontal="center" vertical="center"/>
    </xf>
    <xf numFmtId="0" fontId="83" fillId="0" borderId="1" xfId="0" applyFont="1" applyBorder="1" applyAlignment="1">
      <alignment horizontal="center" vertical="center"/>
    </xf>
    <xf numFmtId="0" fontId="66" fillId="24" borderId="1" xfId="1" applyFont="1" applyFill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/>
    </xf>
    <xf numFmtId="3" fontId="63" fillId="24" borderId="1" xfId="234" applyNumberFormat="1" applyFont="1" applyFill="1" applyBorder="1" applyAlignment="1">
      <alignment horizontal="right" vertical="center" wrapText="1"/>
    </xf>
    <xf numFmtId="0" fontId="63" fillId="0" borderId="1" xfId="0" applyFont="1" applyFill="1" applyBorder="1" applyAlignment="1">
      <alignment horizontal="right" vertical="center"/>
    </xf>
    <xf numFmtId="0" fontId="81" fillId="0" borderId="1" xfId="0" applyFont="1" applyBorder="1" applyAlignment="1">
      <alignment horizontal="center" vertical="center"/>
    </xf>
    <xf numFmtId="0" fontId="61" fillId="24" borderId="1" xfId="0" applyFont="1" applyFill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61" fillId="0" borderId="15" xfId="0" applyFont="1" applyBorder="1" applyAlignment="1">
      <alignment horizontal="center" vertical="center"/>
    </xf>
    <xf numFmtId="0" fontId="63" fillId="0" borderId="1" xfId="0" applyFont="1" applyFill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76" fillId="0" borderId="1" xfId="0" applyFont="1" applyBorder="1" applyAlignment="1">
      <alignment horizontal="left" vertical="center" wrapText="1"/>
    </xf>
    <xf numFmtId="165" fontId="60" fillId="27" borderId="16" xfId="1" applyNumberFormat="1" applyFont="1" applyFill="1" applyBorder="1" applyAlignment="1">
      <alignment horizontal="center" vertical="center" wrapText="1"/>
    </xf>
    <xf numFmtId="165" fontId="60" fillId="27" borderId="15" xfId="1" applyNumberFormat="1" applyFont="1" applyFill="1" applyBorder="1" applyAlignment="1">
      <alignment horizontal="center" vertical="center" wrapText="1"/>
    </xf>
    <xf numFmtId="0" fontId="60" fillId="0" borderId="16" xfId="1" applyFont="1" applyFill="1" applyBorder="1" applyAlignment="1">
      <alignment horizontal="center" vertical="center" wrapText="1"/>
    </xf>
    <xf numFmtId="0" fontId="60" fillId="0" borderId="15" xfId="1" applyFont="1" applyFill="1" applyBorder="1" applyAlignment="1">
      <alignment horizontal="center" vertical="center" wrapText="1"/>
    </xf>
    <xf numFmtId="165" fontId="60" fillId="27" borderId="2" xfId="1" applyNumberFormat="1" applyFont="1" applyFill="1" applyBorder="1" applyAlignment="1">
      <alignment horizontal="center" vertical="center" wrapText="1"/>
    </xf>
    <xf numFmtId="165" fontId="60" fillId="27" borderId="5" xfId="1" applyNumberFormat="1" applyFont="1" applyFill="1" applyBorder="1" applyAlignment="1">
      <alignment horizontal="center" vertical="center" wrapText="1"/>
    </xf>
    <xf numFmtId="165" fontId="60" fillId="27" borderId="3" xfId="1" applyNumberFormat="1" applyFont="1" applyFill="1" applyBorder="1" applyAlignment="1">
      <alignment horizontal="center" vertical="center" wrapText="1"/>
    </xf>
    <xf numFmtId="0" fontId="60" fillId="27" borderId="2" xfId="0" applyFont="1" applyFill="1" applyBorder="1" applyAlignment="1">
      <alignment horizontal="center" vertical="center" wrapText="1"/>
    </xf>
    <xf numFmtId="0" fontId="60" fillId="27" borderId="5" xfId="0" applyFont="1" applyFill="1" applyBorder="1" applyAlignment="1">
      <alignment horizontal="center" vertical="center" wrapText="1"/>
    </xf>
    <xf numFmtId="0" fontId="60" fillId="27" borderId="3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left" vertical="center" wrapText="1"/>
    </xf>
    <xf numFmtId="0" fontId="63" fillId="0" borderId="0" xfId="0" applyFont="1" applyFill="1" applyBorder="1" applyAlignment="1">
      <alignment horizontal="left" vertical="center"/>
    </xf>
    <xf numFmtId="0" fontId="60" fillId="0" borderId="4" xfId="1" applyFont="1" applyBorder="1" applyAlignment="1">
      <alignment horizontal="center" vertical="center" wrapText="1"/>
    </xf>
    <xf numFmtId="0" fontId="65" fillId="0" borderId="0" xfId="1" applyFont="1" applyBorder="1" applyAlignment="1">
      <alignment horizontal="center" vertical="center" wrapText="1"/>
    </xf>
    <xf numFmtId="0" fontId="65" fillId="0" borderId="0" xfId="1" applyFont="1" applyBorder="1" applyAlignment="1">
      <alignment vertical="center" wrapText="1"/>
    </xf>
    <xf numFmtId="0" fontId="60" fillId="0" borderId="16" xfId="1" applyFont="1" applyBorder="1" applyAlignment="1">
      <alignment horizontal="center" vertical="center" wrapText="1"/>
    </xf>
    <xf numFmtId="0" fontId="60" fillId="0" borderId="15" xfId="1" applyFont="1" applyBorder="1" applyAlignment="1">
      <alignment horizontal="center" vertical="center" wrapText="1"/>
    </xf>
    <xf numFmtId="3" fontId="60" fillId="0" borderId="16" xfId="1" applyNumberFormat="1" applyFont="1" applyBorder="1" applyAlignment="1">
      <alignment horizontal="center" vertical="center" wrapText="1"/>
    </xf>
    <xf numFmtId="3" fontId="60" fillId="0" borderId="15" xfId="1" applyNumberFormat="1" applyFont="1" applyBorder="1" applyAlignment="1">
      <alignment horizontal="center" vertical="center" wrapText="1"/>
    </xf>
    <xf numFmtId="0" fontId="61" fillId="0" borderId="16" xfId="1" applyFont="1" applyFill="1" applyBorder="1" applyAlignment="1">
      <alignment horizontal="center" vertical="center" wrapText="1"/>
    </xf>
    <xf numFmtId="0" fontId="61" fillId="0" borderId="15" xfId="1" applyFont="1" applyFill="1" applyBorder="1" applyAlignment="1">
      <alignment horizontal="center" vertical="center" wrapText="1"/>
    </xf>
    <xf numFmtId="0" fontId="60" fillId="27" borderId="16" xfId="1" applyFont="1" applyFill="1" applyBorder="1" applyAlignment="1">
      <alignment horizontal="center" vertical="center" wrapText="1"/>
    </xf>
    <xf numFmtId="0" fontId="60" fillId="27" borderId="15" xfId="1" applyFont="1" applyFill="1" applyBorder="1" applyAlignment="1">
      <alignment horizontal="center" vertical="center" wrapText="1"/>
    </xf>
    <xf numFmtId="0" fontId="63" fillId="0" borderId="16" xfId="0" applyFont="1" applyBorder="1" applyAlignment="1">
      <alignment horizontal="center" vertical="center"/>
    </xf>
    <xf numFmtId="0" fontId="63" fillId="0" borderId="17" xfId="0" applyFont="1" applyBorder="1" applyAlignment="1">
      <alignment horizontal="center" vertical="center"/>
    </xf>
    <xf numFmtId="0" fontId="63" fillId="0" borderId="15" xfId="0" applyFont="1" applyBorder="1" applyAlignment="1">
      <alignment horizontal="center" vertical="center"/>
    </xf>
  </cellXfs>
  <cellStyles count="247">
    <cellStyle name="20% - Accent1 2" xfId="2" xr:uid="{00000000-0005-0000-0000-000000000000}"/>
    <cellStyle name="20% - Accent1 2 2" xfId="3" xr:uid="{00000000-0005-0000-0000-000001000000}"/>
    <cellStyle name="20% - Accent1 3" xfId="4" xr:uid="{00000000-0005-0000-0000-000002000000}"/>
    <cellStyle name="20% - Accent2 2" xfId="5" xr:uid="{00000000-0005-0000-0000-000003000000}"/>
    <cellStyle name="20% - Accent2 2 2" xfId="6" xr:uid="{00000000-0005-0000-0000-000004000000}"/>
    <cellStyle name="20% - Accent2 3" xfId="7" xr:uid="{00000000-0005-0000-0000-000005000000}"/>
    <cellStyle name="20% - Accent3 2" xfId="8" xr:uid="{00000000-0005-0000-0000-000006000000}"/>
    <cellStyle name="20% - Accent3 2 2" xfId="9" xr:uid="{00000000-0005-0000-0000-000007000000}"/>
    <cellStyle name="20% - Accent3 3" xfId="10" xr:uid="{00000000-0005-0000-0000-000008000000}"/>
    <cellStyle name="20% - Accent4 2" xfId="11" xr:uid="{00000000-0005-0000-0000-000009000000}"/>
    <cellStyle name="20% - Accent4 2 2" xfId="12" xr:uid="{00000000-0005-0000-0000-00000A000000}"/>
    <cellStyle name="20% - Accent4 3" xfId="13" xr:uid="{00000000-0005-0000-0000-00000B000000}"/>
    <cellStyle name="20% - Accent5 2" xfId="14" xr:uid="{00000000-0005-0000-0000-00000C000000}"/>
    <cellStyle name="20% - Accent5 2 2" xfId="15" xr:uid="{00000000-0005-0000-0000-00000D000000}"/>
    <cellStyle name="20% - Accent5 3" xfId="16" xr:uid="{00000000-0005-0000-0000-00000E000000}"/>
    <cellStyle name="20% - Accent6 2" xfId="17" xr:uid="{00000000-0005-0000-0000-00000F000000}"/>
    <cellStyle name="20% - Accent6 2 2" xfId="18" xr:uid="{00000000-0005-0000-0000-000010000000}"/>
    <cellStyle name="20% - Accent6 3" xfId="19" xr:uid="{00000000-0005-0000-0000-000011000000}"/>
    <cellStyle name="40% - Accent1 2" xfId="20" xr:uid="{00000000-0005-0000-0000-000012000000}"/>
    <cellStyle name="40% - Accent1 2 2" xfId="21" xr:uid="{00000000-0005-0000-0000-000013000000}"/>
    <cellStyle name="40% - Accent1 3" xfId="22" xr:uid="{00000000-0005-0000-0000-000014000000}"/>
    <cellStyle name="40% - Accent2 2" xfId="23" xr:uid="{00000000-0005-0000-0000-000015000000}"/>
    <cellStyle name="40% - Accent2 2 2" xfId="24" xr:uid="{00000000-0005-0000-0000-000016000000}"/>
    <cellStyle name="40% - Accent2 3" xfId="25" xr:uid="{00000000-0005-0000-0000-000017000000}"/>
    <cellStyle name="40% - Accent3 2" xfId="26" xr:uid="{00000000-0005-0000-0000-000018000000}"/>
    <cellStyle name="40% - Accent3 2 2" xfId="27" xr:uid="{00000000-0005-0000-0000-000019000000}"/>
    <cellStyle name="40% - Accent3 3" xfId="28" xr:uid="{00000000-0005-0000-0000-00001A000000}"/>
    <cellStyle name="40% - Accent4 2" xfId="29" xr:uid="{00000000-0005-0000-0000-00001B000000}"/>
    <cellStyle name="40% - Accent4 2 2" xfId="30" xr:uid="{00000000-0005-0000-0000-00001C000000}"/>
    <cellStyle name="40% - Accent4 3" xfId="31" xr:uid="{00000000-0005-0000-0000-00001D000000}"/>
    <cellStyle name="40% - Accent5 2" xfId="32" xr:uid="{00000000-0005-0000-0000-00001E000000}"/>
    <cellStyle name="40% - Accent5 2 2" xfId="33" xr:uid="{00000000-0005-0000-0000-00001F000000}"/>
    <cellStyle name="40% - Accent5 3" xfId="34" xr:uid="{00000000-0005-0000-0000-000020000000}"/>
    <cellStyle name="40% - Accent6 2" xfId="35" xr:uid="{00000000-0005-0000-0000-000021000000}"/>
    <cellStyle name="40% - Accent6 2 2" xfId="36" xr:uid="{00000000-0005-0000-0000-000022000000}"/>
    <cellStyle name="40% - Accent6 3" xfId="37" xr:uid="{00000000-0005-0000-0000-000023000000}"/>
    <cellStyle name="60% - Accent1 2" xfId="38" xr:uid="{00000000-0005-0000-0000-000024000000}"/>
    <cellStyle name="60% - Accent1 2 2" xfId="39" xr:uid="{00000000-0005-0000-0000-000025000000}"/>
    <cellStyle name="60% - Accent1 3" xfId="40" xr:uid="{00000000-0005-0000-0000-000026000000}"/>
    <cellStyle name="60% - Accent2 2" xfId="41" xr:uid="{00000000-0005-0000-0000-000027000000}"/>
    <cellStyle name="60% - Accent2 2 2" xfId="42" xr:uid="{00000000-0005-0000-0000-000028000000}"/>
    <cellStyle name="60% - Accent2 3" xfId="43" xr:uid="{00000000-0005-0000-0000-000029000000}"/>
    <cellStyle name="60% - Accent3 2" xfId="44" xr:uid="{00000000-0005-0000-0000-00002A000000}"/>
    <cellStyle name="60% - Accent3 2 2" xfId="45" xr:uid="{00000000-0005-0000-0000-00002B000000}"/>
    <cellStyle name="60% - Accent3 3" xfId="46" xr:uid="{00000000-0005-0000-0000-00002C000000}"/>
    <cellStyle name="60% - Accent4 2" xfId="47" xr:uid="{00000000-0005-0000-0000-00002D000000}"/>
    <cellStyle name="60% - Accent4 2 2" xfId="48" xr:uid="{00000000-0005-0000-0000-00002E000000}"/>
    <cellStyle name="60% - Accent4 3" xfId="49" xr:uid="{00000000-0005-0000-0000-00002F000000}"/>
    <cellStyle name="60% - Accent5 2" xfId="50" xr:uid="{00000000-0005-0000-0000-000030000000}"/>
    <cellStyle name="60% - Accent5 2 2" xfId="51" xr:uid="{00000000-0005-0000-0000-000031000000}"/>
    <cellStyle name="60% - Accent5 3" xfId="52" xr:uid="{00000000-0005-0000-0000-000032000000}"/>
    <cellStyle name="60% - Accent6 2" xfId="53" xr:uid="{00000000-0005-0000-0000-000033000000}"/>
    <cellStyle name="60% - Accent6 2 2" xfId="54" xr:uid="{00000000-0005-0000-0000-000034000000}"/>
    <cellStyle name="60% - Accent6 3" xfId="55" xr:uid="{00000000-0005-0000-0000-000035000000}"/>
    <cellStyle name="Accent1 2" xfId="56" xr:uid="{00000000-0005-0000-0000-000036000000}"/>
    <cellStyle name="Accent1 2 2" xfId="57" xr:uid="{00000000-0005-0000-0000-000037000000}"/>
    <cellStyle name="Accent1 3" xfId="58" xr:uid="{00000000-0005-0000-0000-000038000000}"/>
    <cellStyle name="Accent2 2" xfId="59" xr:uid="{00000000-0005-0000-0000-000039000000}"/>
    <cellStyle name="Accent2 2 2" xfId="60" xr:uid="{00000000-0005-0000-0000-00003A000000}"/>
    <cellStyle name="Accent2 3" xfId="61" xr:uid="{00000000-0005-0000-0000-00003B000000}"/>
    <cellStyle name="Accent3 2" xfId="62" xr:uid="{00000000-0005-0000-0000-00003C000000}"/>
    <cellStyle name="Accent3 2 2" xfId="63" xr:uid="{00000000-0005-0000-0000-00003D000000}"/>
    <cellStyle name="Accent3 3" xfId="64" xr:uid="{00000000-0005-0000-0000-00003E000000}"/>
    <cellStyle name="Accent4 2" xfId="65" xr:uid="{00000000-0005-0000-0000-00003F000000}"/>
    <cellStyle name="Accent4 2 2" xfId="66" xr:uid="{00000000-0005-0000-0000-000040000000}"/>
    <cellStyle name="Accent4 3" xfId="67" xr:uid="{00000000-0005-0000-0000-000041000000}"/>
    <cellStyle name="Accent5 2" xfId="68" xr:uid="{00000000-0005-0000-0000-000042000000}"/>
    <cellStyle name="Accent5 2 2" xfId="69" xr:uid="{00000000-0005-0000-0000-000043000000}"/>
    <cellStyle name="Accent5 3" xfId="70" xr:uid="{00000000-0005-0000-0000-000044000000}"/>
    <cellStyle name="Accent6 2" xfId="71" xr:uid="{00000000-0005-0000-0000-000045000000}"/>
    <cellStyle name="Accent6 2 2" xfId="72" xr:uid="{00000000-0005-0000-0000-000046000000}"/>
    <cellStyle name="Accent6 3" xfId="73" xr:uid="{00000000-0005-0000-0000-000047000000}"/>
    <cellStyle name="Bad 2" xfId="74" xr:uid="{00000000-0005-0000-0000-000048000000}"/>
    <cellStyle name="Bad 2 2" xfId="75" xr:uid="{00000000-0005-0000-0000-000049000000}"/>
    <cellStyle name="Bad 3" xfId="76" xr:uid="{00000000-0005-0000-0000-00004A000000}"/>
    <cellStyle name="Calculation 2" xfId="77" xr:uid="{00000000-0005-0000-0000-00004B000000}"/>
    <cellStyle name="Calculation 2 2" xfId="78" xr:uid="{00000000-0005-0000-0000-00004C000000}"/>
    <cellStyle name="Calculation 3" xfId="79" xr:uid="{00000000-0005-0000-0000-00004D000000}"/>
    <cellStyle name="Comma 2" xfId="80" xr:uid="{00000000-0005-0000-0000-000051000000}"/>
    <cellStyle name="Comma 2 2" xfId="222" xr:uid="{8034FB16-41E3-4D25-A744-47DB562E3D33}"/>
    <cellStyle name="Comma 2 3" xfId="235" xr:uid="{C69B82AB-7562-4BD8-A719-1F003CF124BF}"/>
    <cellStyle name="Check Cell 2" xfId="81" xr:uid="{00000000-0005-0000-0000-00004E000000}"/>
    <cellStyle name="Check Cell 2 2" xfId="82" xr:uid="{00000000-0005-0000-0000-00004F000000}"/>
    <cellStyle name="Check Cell 3" xfId="83" xr:uid="{00000000-0005-0000-0000-000050000000}"/>
    <cellStyle name="Explanatory Text 2" xfId="84" xr:uid="{00000000-0005-0000-0000-000052000000}"/>
    <cellStyle name="Explanatory Text 2 2" xfId="85" xr:uid="{00000000-0005-0000-0000-000053000000}"/>
    <cellStyle name="Explanatory Text 3" xfId="86" xr:uid="{00000000-0005-0000-0000-000054000000}"/>
    <cellStyle name="Good 2" xfId="87" xr:uid="{00000000-0005-0000-0000-000055000000}"/>
    <cellStyle name="Good 2 2" xfId="88" xr:uid="{00000000-0005-0000-0000-000056000000}"/>
    <cellStyle name="Good 3" xfId="89" xr:uid="{00000000-0005-0000-0000-000057000000}"/>
    <cellStyle name="Heading 1 2" xfId="90" xr:uid="{00000000-0005-0000-0000-000058000000}"/>
    <cellStyle name="Heading 1 2 2" xfId="91" xr:uid="{00000000-0005-0000-0000-000059000000}"/>
    <cellStyle name="Heading 1 3" xfId="92" xr:uid="{00000000-0005-0000-0000-00005A000000}"/>
    <cellStyle name="Heading 2 2" xfId="93" xr:uid="{00000000-0005-0000-0000-00005B000000}"/>
    <cellStyle name="Heading 2 2 2" xfId="94" xr:uid="{00000000-0005-0000-0000-00005C000000}"/>
    <cellStyle name="Heading 2 3" xfId="95" xr:uid="{00000000-0005-0000-0000-00005D000000}"/>
    <cellStyle name="Heading 3 2" xfId="96" xr:uid="{00000000-0005-0000-0000-00005E000000}"/>
    <cellStyle name="Heading 3 2 2" xfId="97" xr:uid="{00000000-0005-0000-0000-00005F000000}"/>
    <cellStyle name="Heading 3 3" xfId="98" xr:uid="{00000000-0005-0000-0000-000060000000}"/>
    <cellStyle name="Heading 4 2" xfId="99" xr:uid="{00000000-0005-0000-0000-000061000000}"/>
    <cellStyle name="Heading 4 2 2" xfId="100" xr:uid="{00000000-0005-0000-0000-000062000000}"/>
    <cellStyle name="Heading 4 3" xfId="101" xr:uid="{00000000-0005-0000-0000-000063000000}"/>
    <cellStyle name="Input 2" xfId="102" xr:uid="{00000000-0005-0000-0000-000064000000}"/>
    <cellStyle name="Input 2 2" xfId="103" xr:uid="{00000000-0005-0000-0000-000065000000}"/>
    <cellStyle name="Input 3" xfId="104" xr:uid="{00000000-0005-0000-0000-000066000000}"/>
    <cellStyle name="Linked Cell 2" xfId="105" xr:uid="{00000000-0005-0000-0000-000067000000}"/>
    <cellStyle name="Linked Cell 2 2" xfId="106" xr:uid="{00000000-0005-0000-0000-000068000000}"/>
    <cellStyle name="Linked Cell 3" xfId="107" xr:uid="{00000000-0005-0000-0000-000069000000}"/>
    <cellStyle name="Neutral 2" xfId="108" xr:uid="{00000000-0005-0000-0000-00006A000000}"/>
    <cellStyle name="Neutral 2 2" xfId="109" xr:uid="{00000000-0005-0000-0000-00006B000000}"/>
    <cellStyle name="Neutral 3" xfId="110" xr:uid="{00000000-0005-0000-0000-00006C000000}"/>
    <cellStyle name="Normal" xfId="0" builtinId="0"/>
    <cellStyle name="Normal 10" xfId="111" xr:uid="{00000000-0005-0000-0000-00006E000000}"/>
    <cellStyle name="Normal 10 2" xfId="112" xr:uid="{00000000-0005-0000-0000-00006F000000}"/>
    <cellStyle name="Normal 105" xfId="113" xr:uid="{00000000-0005-0000-0000-000070000000}"/>
    <cellStyle name="Normal 11" xfId="114" xr:uid="{00000000-0005-0000-0000-000071000000}"/>
    <cellStyle name="Normal 11 2" xfId="115" xr:uid="{00000000-0005-0000-0000-000072000000}"/>
    <cellStyle name="Normal 12" xfId="116" xr:uid="{00000000-0005-0000-0000-000073000000}"/>
    <cellStyle name="Normal 12 2" xfId="117" xr:uid="{00000000-0005-0000-0000-000074000000}"/>
    <cellStyle name="Normal 12 3" xfId="223" xr:uid="{DDCCD5BF-B3B2-45D2-988F-ED290148D0CF}"/>
    <cellStyle name="Normal 12 4" xfId="236" xr:uid="{1FCE1463-8532-41B1-A972-544EB1A209F3}"/>
    <cellStyle name="Normal 13" xfId="118" xr:uid="{00000000-0005-0000-0000-000075000000}"/>
    <cellStyle name="Normal 13 2" xfId="119" xr:uid="{00000000-0005-0000-0000-000076000000}"/>
    <cellStyle name="Normal 13 3" xfId="224" xr:uid="{922933D9-0B97-4A52-98B0-37C8C7F727E7}"/>
    <cellStyle name="Normal 13 4" xfId="237" xr:uid="{BE536A09-B0F4-41F9-8921-5DA7BBCB7DED}"/>
    <cellStyle name="Normal 14" xfId="120" xr:uid="{00000000-0005-0000-0000-000077000000}"/>
    <cellStyle name="Normal 14 2" xfId="121" xr:uid="{00000000-0005-0000-0000-000078000000}"/>
    <cellStyle name="Normal 15" xfId="122" xr:uid="{00000000-0005-0000-0000-000079000000}"/>
    <cellStyle name="Normal 16 2" xfId="123" xr:uid="{00000000-0005-0000-0000-00007A000000}"/>
    <cellStyle name="Normal 16 3" xfId="124" xr:uid="{00000000-0005-0000-0000-00007B000000}"/>
    <cellStyle name="Normal 17" xfId="125" xr:uid="{00000000-0005-0000-0000-00007C000000}"/>
    <cellStyle name="Normal 19" xfId="126" xr:uid="{00000000-0005-0000-0000-00007D000000}"/>
    <cellStyle name="Normal 2" xfId="1" xr:uid="{00000000-0005-0000-0000-00007E000000}"/>
    <cellStyle name="Normal 2 10" xfId="128" xr:uid="{00000000-0005-0000-0000-00007F000000}"/>
    <cellStyle name="Normal 2 11" xfId="129" xr:uid="{00000000-0005-0000-0000-000080000000}"/>
    <cellStyle name="Normal 2 11 2" xfId="130" xr:uid="{00000000-0005-0000-0000-000081000000}"/>
    <cellStyle name="Normal 2 12" xfId="131" xr:uid="{00000000-0005-0000-0000-000082000000}"/>
    <cellStyle name="Normal 2 13" xfId="132" xr:uid="{00000000-0005-0000-0000-000083000000}"/>
    <cellStyle name="Normal 2 14" xfId="133" xr:uid="{00000000-0005-0000-0000-000084000000}"/>
    <cellStyle name="Normal 2 15" xfId="127" xr:uid="{00000000-0005-0000-0000-000085000000}"/>
    <cellStyle name="Normal 2 16" xfId="220" xr:uid="{4AEE1DF2-C9E0-490E-BA59-DB9E973A9EC5}"/>
    <cellStyle name="Normal 2 16 2" xfId="233" xr:uid="{45F21B22-0F9C-4C2E-913D-7433CDCFB42E}"/>
    <cellStyle name="Normal 2 16 3" xfId="246" xr:uid="{B2A6818C-7E05-4D5D-A5F1-63B190383CE2}"/>
    <cellStyle name="Normal 2 17" xfId="221" xr:uid="{C16DDD56-9FFF-443B-9943-AB88F2A3C2D9}"/>
    <cellStyle name="Normal 2 18" xfId="234" xr:uid="{37C05127-8555-4A67-AD11-3129687569AC}"/>
    <cellStyle name="Normal 2 2" xfId="134" xr:uid="{00000000-0005-0000-0000-000086000000}"/>
    <cellStyle name="Normal 2 2 2" xfId="135" xr:uid="{00000000-0005-0000-0000-000087000000}"/>
    <cellStyle name="Normal 2 2 2 2" xfId="136" xr:uid="{00000000-0005-0000-0000-000088000000}"/>
    <cellStyle name="Normal 2 2 2 3" xfId="137" xr:uid="{00000000-0005-0000-0000-000089000000}"/>
    <cellStyle name="Normal 2 2 2 4" xfId="138" xr:uid="{00000000-0005-0000-0000-00008A000000}"/>
    <cellStyle name="Normal 2 2 2 4 2" xfId="225" xr:uid="{BD551C02-59A0-4460-8AF8-5AB336E423B2}"/>
    <cellStyle name="Normal 2 2 2 4 3" xfId="238" xr:uid="{DC450C88-7448-4084-844B-744E41F5AF90}"/>
    <cellStyle name="Normal 2 2 3" xfId="139" xr:uid="{00000000-0005-0000-0000-00008B000000}"/>
    <cellStyle name="Normal 2 2 3 2" xfId="140" xr:uid="{00000000-0005-0000-0000-00008C000000}"/>
    <cellStyle name="Normal 2 2 3 2 2" xfId="226" xr:uid="{E58B47C3-31B2-4349-B87C-0E48B6ACC213}"/>
    <cellStyle name="Normal 2 2 3 2 3" xfId="239" xr:uid="{52C57F1C-2D4A-4E97-8648-23695F23BECA}"/>
    <cellStyle name="Normal 2 2 4" xfId="141" xr:uid="{00000000-0005-0000-0000-00008D000000}"/>
    <cellStyle name="Normal 2 2 5" xfId="142" xr:uid="{00000000-0005-0000-0000-00008E000000}"/>
    <cellStyle name="Normal 2 2 6" xfId="143" xr:uid="{00000000-0005-0000-0000-00008F000000}"/>
    <cellStyle name="Normal 2 2 7" xfId="144" xr:uid="{00000000-0005-0000-0000-000090000000}"/>
    <cellStyle name="Normal 2 2 8" xfId="145" xr:uid="{00000000-0005-0000-0000-000091000000}"/>
    <cellStyle name="Normal 2 2 9" xfId="146" xr:uid="{00000000-0005-0000-0000-000092000000}"/>
    <cellStyle name="Normal 2 2 9 2" xfId="227" xr:uid="{9C1D00B0-2661-4B1A-8B0A-32B58FA13530}"/>
    <cellStyle name="Normal 2 2 9 3" xfId="240" xr:uid="{CC4B006A-3B64-49DD-865D-4DD14415B5F3}"/>
    <cellStyle name="Normal 2 20" xfId="147" xr:uid="{00000000-0005-0000-0000-000093000000}"/>
    <cellStyle name="Normal 2 22" xfId="148" xr:uid="{00000000-0005-0000-0000-000094000000}"/>
    <cellStyle name="Normal 2 3" xfId="149" xr:uid="{00000000-0005-0000-0000-000095000000}"/>
    <cellStyle name="Normal 2 3 2" xfId="150" xr:uid="{00000000-0005-0000-0000-000096000000}"/>
    <cellStyle name="Normal 2 4" xfId="151" xr:uid="{00000000-0005-0000-0000-000097000000}"/>
    <cellStyle name="Normal 2 4 2" xfId="152" xr:uid="{00000000-0005-0000-0000-000098000000}"/>
    <cellStyle name="Normal 2 4 2 2" xfId="228" xr:uid="{2E25147D-6534-4BBB-A946-E8461544E5A2}"/>
    <cellStyle name="Normal 2 4 2 3" xfId="241" xr:uid="{82880934-B6BC-42F9-AAEA-78E87FB02925}"/>
    <cellStyle name="Normal 2 5" xfId="153" xr:uid="{00000000-0005-0000-0000-000099000000}"/>
    <cellStyle name="Normal 2 6" xfId="154" xr:uid="{00000000-0005-0000-0000-00009A000000}"/>
    <cellStyle name="Normal 2 7" xfId="155" xr:uid="{00000000-0005-0000-0000-00009B000000}"/>
    <cellStyle name="Normal 2 8" xfId="156" xr:uid="{00000000-0005-0000-0000-00009C000000}"/>
    <cellStyle name="Normal 2 9" xfId="157" xr:uid="{00000000-0005-0000-0000-00009D000000}"/>
    <cellStyle name="Normal 2_Ngày 14-04-2020-lần 1" xfId="158" xr:uid="{00000000-0005-0000-0000-00009E000000}"/>
    <cellStyle name="Normal 20" xfId="159" xr:uid="{00000000-0005-0000-0000-00009F000000}"/>
    <cellStyle name="Normal 20 2" xfId="160" xr:uid="{00000000-0005-0000-0000-0000A0000000}"/>
    <cellStyle name="Normal 22" xfId="161" xr:uid="{00000000-0005-0000-0000-0000A1000000}"/>
    <cellStyle name="Normal 22 2" xfId="229" xr:uid="{D80278D8-DEA8-439F-8717-6D50BB5A37ED}"/>
    <cellStyle name="Normal 22 3" xfId="242" xr:uid="{CC06FDA5-5F3F-4DBC-B97A-4EBA6FFCB348}"/>
    <cellStyle name="Normal 23" xfId="162" xr:uid="{00000000-0005-0000-0000-0000A2000000}"/>
    <cellStyle name="Normal 23 2" xfId="163" xr:uid="{00000000-0005-0000-0000-0000A3000000}"/>
    <cellStyle name="Normal 24" xfId="164" xr:uid="{00000000-0005-0000-0000-0000A4000000}"/>
    <cellStyle name="Normal 25" xfId="165" xr:uid="{00000000-0005-0000-0000-0000A5000000}"/>
    <cellStyle name="Normal 26" xfId="166" xr:uid="{00000000-0005-0000-0000-0000A6000000}"/>
    <cellStyle name="Normal 28" xfId="167" xr:uid="{00000000-0005-0000-0000-0000A7000000}"/>
    <cellStyle name="Normal 3" xfId="168" xr:uid="{00000000-0005-0000-0000-0000A8000000}"/>
    <cellStyle name="Normal 3 2" xfId="169" xr:uid="{00000000-0005-0000-0000-0000A9000000}"/>
    <cellStyle name="Normal 3 2 2" xfId="170" xr:uid="{00000000-0005-0000-0000-0000AA000000}"/>
    <cellStyle name="Normal 3 2 2 2" xfId="230" xr:uid="{8F9F58A2-4D05-4E36-85DE-241F02397F87}"/>
    <cellStyle name="Normal 3 2 2 3" xfId="243" xr:uid="{5DBC0D7C-AE11-44CB-BCD3-ACB895031130}"/>
    <cellStyle name="Normal 3 2 3" xfId="171" xr:uid="{00000000-0005-0000-0000-0000AB000000}"/>
    <cellStyle name="Normal 3 2 4" xfId="172" xr:uid="{00000000-0005-0000-0000-0000AC000000}"/>
    <cellStyle name="Normal 3 2 4 2" xfId="231" xr:uid="{AF362E15-5CFF-4ED8-8A7C-080EBAD7CE01}"/>
    <cellStyle name="Normal 3 2 4 3" xfId="244" xr:uid="{F32656B6-D212-4093-949A-407031173F90}"/>
    <cellStyle name="Normal 3 3" xfId="173" xr:uid="{00000000-0005-0000-0000-0000AD000000}"/>
    <cellStyle name="Normal 3 4" xfId="174" xr:uid="{00000000-0005-0000-0000-0000AE000000}"/>
    <cellStyle name="Normal 3 4 2" xfId="175" xr:uid="{00000000-0005-0000-0000-0000AF000000}"/>
    <cellStyle name="Normal 30" xfId="176" xr:uid="{00000000-0005-0000-0000-0000B0000000}"/>
    <cellStyle name="Normal 31" xfId="177" xr:uid="{00000000-0005-0000-0000-0000B1000000}"/>
    <cellStyle name="Normal 4" xfId="178" xr:uid="{00000000-0005-0000-0000-0000B2000000}"/>
    <cellStyle name="Normal 4 2" xfId="179" xr:uid="{00000000-0005-0000-0000-0000B3000000}"/>
    <cellStyle name="Normal 4 2 2" xfId="180" xr:uid="{00000000-0005-0000-0000-0000B4000000}"/>
    <cellStyle name="Normal 4 2 3" xfId="181" xr:uid="{00000000-0005-0000-0000-0000B5000000}"/>
    <cellStyle name="Normal 4 3" xfId="182" xr:uid="{00000000-0005-0000-0000-0000B6000000}"/>
    <cellStyle name="Normal 4 3 2" xfId="183" xr:uid="{00000000-0005-0000-0000-0000B7000000}"/>
    <cellStyle name="Normal 4 4" xfId="184" xr:uid="{00000000-0005-0000-0000-0000B8000000}"/>
    <cellStyle name="Normal 44" xfId="185" xr:uid="{00000000-0005-0000-0000-0000B9000000}"/>
    <cellStyle name="Normal 47" xfId="186" xr:uid="{00000000-0005-0000-0000-0000BA000000}"/>
    <cellStyle name="Normal 5" xfId="187" xr:uid="{00000000-0005-0000-0000-0000BB000000}"/>
    <cellStyle name="Normal 5 2" xfId="188" xr:uid="{00000000-0005-0000-0000-0000BC000000}"/>
    <cellStyle name="Normal 5 3" xfId="189" xr:uid="{00000000-0005-0000-0000-0000BD000000}"/>
    <cellStyle name="Normal 5 4" xfId="190" xr:uid="{00000000-0005-0000-0000-0000BE000000}"/>
    <cellStyle name="Normal 5 4 2" xfId="232" xr:uid="{12AD4F52-58F5-46C7-B1B5-39A2ACA841EE}"/>
    <cellStyle name="Normal 5 4 3" xfId="245" xr:uid="{DF246D96-2E08-4DDE-8884-859DE650CBB8}"/>
    <cellStyle name="Normal 5 5" xfId="191" xr:uid="{00000000-0005-0000-0000-0000BF000000}"/>
    <cellStyle name="Normal 6" xfId="192" xr:uid="{00000000-0005-0000-0000-0000C0000000}"/>
    <cellStyle name="Normal 6 2" xfId="193" xr:uid="{00000000-0005-0000-0000-0000C1000000}"/>
    <cellStyle name="Normal 7" xfId="194" xr:uid="{00000000-0005-0000-0000-0000C2000000}"/>
    <cellStyle name="Normal 7 2" xfId="195" xr:uid="{00000000-0005-0000-0000-0000C3000000}"/>
    <cellStyle name="Normal 7 3" xfId="196" xr:uid="{00000000-0005-0000-0000-0000C4000000}"/>
    <cellStyle name="Normal 8" xfId="197" xr:uid="{00000000-0005-0000-0000-0000C5000000}"/>
    <cellStyle name="Normal 8 2" xfId="198" xr:uid="{00000000-0005-0000-0000-0000C6000000}"/>
    <cellStyle name="Normal 9" xfId="199" xr:uid="{00000000-0005-0000-0000-0000C7000000}"/>
    <cellStyle name="Normal 9 2" xfId="200" xr:uid="{00000000-0005-0000-0000-0000C8000000}"/>
    <cellStyle name="Normal 9 3" xfId="201" xr:uid="{00000000-0005-0000-0000-0000C9000000}"/>
    <cellStyle name="Normal 9 4" xfId="202" xr:uid="{00000000-0005-0000-0000-0000CA000000}"/>
    <cellStyle name="Note 2" xfId="203" xr:uid="{00000000-0005-0000-0000-0000CB000000}"/>
    <cellStyle name="Note 2 2" xfId="204" xr:uid="{00000000-0005-0000-0000-0000CC000000}"/>
    <cellStyle name="Note 3" xfId="205" xr:uid="{00000000-0005-0000-0000-0000CD000000}"/>
    <cellStyle name="Output 2" xfId="206" xr:uid="{00000000-0005-0000-0000-0000CE000000}"/>
    <cellStyle name="Output 2 2" xfId="207" xr:uid="{00000000-0005-0000-0000-0000CF000000}"/>
    <cellStyle name="Output 3" xfId="208" xr:uid="{00000000-0005-0000-0000-0000D0000000}"/>
    <cellStyle name="Percent 2" xfId="209" xr:uid="{00000000-0005-0000-0000-0000D1000000}"/>
    <cellStyle name="Title 2" xfId="210" xr:uid="{00000000-0005-0000-0000-0000D2000000}"/>
    <cellStyle name="Title 3" xfId="211" xr:uid="{00000000-0005-0000-0000-0000D3000000}"/>
    <cellStyle name="Total 2" xfId="212" xr:uid="{00000000-0005-0000-0000-0000D4000000}"/>
    <cellStyle name="Total 2 2" xfId="213" xr:uid="{00000000-0005-0000-0000-0000D5000000}"/>
    <cellStyle name="Total 3" xfId="214" xr:uid="{00000000-0005-0000-0000-0000D6000000}"/>
    <cellStyle name="Warning Text 2" xfId="215" xr:uid="{00000000-0005-0000-0000-0000D7000000}"/>
    <cellStyle name="Warning Text 2 2" xfId="216" xr:uid="{00000000-0005-0000-0000-0000D8000000}"/>
    <cellStyle name="Warning Text 3" xfId="217" xr:uid="{00000000-0005-0000-0000-0000D9000000}"/>
    <cellStyle name="一般 2" xfId="218" xr:uid="{00000000-0005-0000-0000-0000DA000000}"/>
    <cellStyle name="一般 2 2" xfId="219" xr:uid="{00000000-0005-0000-0000-0000D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34"/>
  <sheetViews>
    <sheetView showGridLines="0" tabSelected="1" topLeftCell="A34" zoomScale="55" zoomScaleNormal="55" workbookViewId="0">
      <selection activeCell="F125" sqref="F125"/>
    </sheetView>
  </sheetViews>
  <sheetFormatPr defaultColWidth="9.140625" defaultRowHeight="39.75" customHeight="1"/>
  <cols>
    <col min="1" max="1" width="35.5703125" style="73" bestFit="1" customWidth="1"/>
    <col min="2" max="2" width="11.5703125" style="67" customWidth="1"/>
    <col min="3" max="3" width="34.42578125" style="67" customWidth="1"/>
    <col min="4" max="4" width="20.5703125" style="81" customWidth="1"/>
    <col min="5" max="5" width="28.7109375" style="114" customWidth="1"/>
    <col min="6" max="6" width="28.140625" style="82" customWidth="1"/>
    <col min="7" max="7" width="28.140625" style="80" customWidth="1"/>
    <col min="8" max="8" width="28.140625" style="83" customWidth="1"/>
    <col min="9" max="9" width="28.140625" style="80" customWidth="1"/>
    <col min="10" max="10" width="28.140625" style="83" customWidth="1"/>
    <col min="11" max="15" width="28.140625" style="80" customWidth="1"/>
    <col min="16" max="16" width="33" style="78" customWidth="1"/>
    <col min="17" max="17" width="19.5703125" style="78" customWidth="1"/>
    <col min="18" max="18" width="16.7109375" style="78" customWidth="1"/>
    <col min="19" max="19" width="14.5703125" style="79" customWidth="1"/>
    <col min="20" max="20" width="22.7109375" style="70" customWidth="1"/>
    <col min="21" max="21" width="19.28515625" style="70" customWidth="1"/>
    <col min="22" max="22" width="16.42578125" style="70" customWidth="1"/>
    <col min="23" max="23" width="13" style="55" customWidth="1"/>
    <col min="24" max="24" width="19.5703125" style="80" customWidth="1"/>
    <col min="25" max="25" width="9.140625" style="65"/>
    <col min="26" max="26" width="11.42578125" style="65" customWidth="1"/>
    <col min="27" max="27" width="13.28515625" style="65" customWidth="1"/>
    <col min="28" max="28" width="25" style="65" customWidth="1"/>
    <col min="29" max="29" width="30" style="65" customWidth="1"/>
    <col min="30" max="30" width="105.5703125" style="65" customWidth="1"/>
    <col min="31" max="31" width="48.28515625" style="65" customWidth="1"/>
    <col min="32" max="32" width="9.85546875" style="66" customWidth="1"/>
    <col min="33" max="34" width="9.140625" style="67"/>
    <col min="35" max="35" width="17" style="68" customWidth="1"/>
    <col min="36" max="36" width="13.85546875" style="68" customWidth="1"/>
    <col min="37" max="37" width="38.140625" style="68" customWidth="1"/>
    <col min="38" max="38" width="12.42578125" style="68" customWidth="1"/>
    <col min="39" max="16384" width="9.140625" style="67"/>
  </cols>
  <sheetData>
    <row r="1" spans="1:38" ht="75.75" customHeight="1">
      <c r="A1" s="45"/>
      <c r="B1" s="1"/>
      <c r="C1" s="175" t="s">
        <v>181</v>
      </c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2"/>
    </row>
    <row r="2" spans="1:38" ht="39.75" customHeight="1">
      <c r="A2" s="176" t="s">
        <v>179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7"/>
      <c r="S2" s="177"/>
      <c r="T2" s="177"/>
      <c r="U2" s="177"/>
      <c r="V2" s="177"/>
      <c r="W2" s="177"/>
      <c r="X2" s="176"/>
    </row>
    <row r="3" spans="1:38" ht="88.5" customHeight="1">
      <c r="A3" s="165" t="s">
        <v>0</v>
      </c>
      <c r="B3" s="178" t="s">
        <v>1</v>
      </c>
      <c r="C3" s="178" t="s">
        <v>2</v>
      </c>
      <c r="D3" s="180" t="s">
        <v>3</v>
      </c>
      <c r="E3" s="182" t="s">
        <v>139</v>
      </c>
      <c r="F3" s="184" t="s">
        <v>154</v>
      </c>
      <c r="G3" s="165" t="s">
        <v>140</v>
      </c>
      <c r="H3" s="163" t="s">
        <v>155</v>
      </c>
      <c r="I3" s="165" t="s">
        <v>141</v>
      </c>
      <c r="J3" s="163" t="s">
        <v>156</v>
      </c>
      <c r="K3" s="165" t="s">
        <v>152</v>
      </c>
      <c r="L3" s="184" t="s">
        <v>157</v>
      </c>
      <c r="M3" s="165" t="s">
        <v>153</v>
      </c>
      <c r="N3" s="184" t="s">
        <v>158</v>
      </c>
      <c r="O3" s="184" t="s">
        <v>159</v>
      </c>
      <c r="P3" s="167" t="s">
        <v>160</v>
      </c>
      <c r="Q3" s="168"/>
      <c r="R3" s="168"/>
      <c r="S3" s="169"/>
      <c r="T3" s="170" t="s">
        <v>161</v>
      </c>
      <c r="U3" s="171"/>
      <c r="V3" s="171"/>
      <c r="W3" s="172"/>
      <c r="X3" s="3" t="s">
        <v>4</v>
      </c>
      <c r="AD3" s="65" t="s">
        <v>179</v>
      </c>
    </row>
    <row r="4" spans="1:38" ht="66" customHeight="1">
      <c r="A4" s="166"/>
      <c r="B4" s="179"/>
      <c r="C4" s="179"/>
      <c r="D4" s="181"/>
      <c r="E4" s="183"/>
      <c r="F4" s="185"/>
      <c r="G4" s="166"/>
      <c r="H4" s="164"/>
      <c r="I4" s="166"/>
      <c r="J4" s="164"/>
      <c r="K4" s="166"/>
      <c r="L4" s="185"/>
      <c r="M4" s="166"/>
      <c r="N4" s="185"/>
      <c r="O4" s="185"/>
      <c r="P4" s="29" t="s">
        <v>144</v>
      </c>
      <c r="Q4" s="29" t="s">
        <v>145</v>
      </c>
      <c r="R4" s="29" t="s">
        <v>5</v>
      </c>
      <c r="S4" s="44"/>
      <c r="T4" s="64" t="s">
        <v>142</v>
      </c>
      <c r="U4" s="69" t="s">
        <v>146</v>
      </c>
      <c r="V4" s="64" t="s">
        <v>5</v>
      </c>
      <c r="W4" s="54"/>
      <c r="X4" s="3"/>
      <c r="AA4" s="52" t="s">
        <v>138</v>
      </c>
      <c r="AB4" s="156" t="s">
        <v>180</v>
      </c>
      <c r="AC4" s="156"/>
      <c r="AD4" s="156"/>
    </row>
    <row r="5" spans="1:38" s="98" customFormat="1" ht="39.75" customHeight="1">
      <c r="A5" s="84" t="s">
        <v>6</v>
      </c>
      <c r="B5" s="85"/>
      <c r="C5" s="86"/>
      <c r="D5" s="87">
        <f>SUM(D6,D15,D23,D30,D39,D56,D64,D78,D90,D107,D117)</f>
        <v>1051797</v>
      </c>
      <c r="E5" s="88">
        <f>SUM(E6,E15,E23,E30,E39,E56,E64,E78,E90,E107,E117,)</f>
        <v>18</v>
      </c>
      <c r="F5" s="89">
        <f>(E5/D5)*100000</f>
        <v>1.7113568492779501</v>
      </c>
      <c r="G5" s="90">
        <f>G6+G15+G23+G30+G39+G56+G64+G78+G90+G107+G117</f>
        <v>0</v>
      </c>
      <c r="H5" s="91">
        <f>((G5/7)/D5)*100000</f>
        <v>0</v>
      </c>
      <c r="I5" s="90">
        <f>SUM(I6+I15+I23+I30+I39+I56+I64+I78+I90+I107+I117)</f>
        <v>0</v>
      </c>
      <c r="J5" s="91">
        <f>(I5/D5)*100000</f>
        <v>0</v>
      </c>
      <c r="K5" s="90">
        <f>K6+K15+K23+K30+K39+K56+K64+K78+K90+K107+K117</f>
        <v>80424.899999999994</v>
      </c>
      <c r="L5" s="90">
        <f>K5/D5*10000</f>
        <v>764.64279704163448</v>
      </c>
      <c r="M5" s="90">
        <f>M6+M15+M23+M30+M39+M56+M64+M78+M90+M107+M117</f>
        <v>3030</v>
      </c>
      <c r="N5" s="90">
        <f>M5/D5*100000</f>
        <v>288.0784029617883</v>
      </c>
      <c r="O5" s="90"/>
      <c r="P5" s="92">
        <f>P6+P15+P23+P30+P39+P56+P64+P78+P90+P107+P117</f>
        <v>865582</v>
      </c>
      <c r="Q5" s="92">
        <f>Q6+Q15+Q23+Q30+Q39+Q56+Q64+Q78+Q90+Q107+Q117</f>
        <v>847960</v>
      </c>
      <c r="R5" s="93">
        <f>Q5/P5*100</f>
        <v>97.964144356051762</v>
      </c>
      <c r="S5" s="64" t="str">
        <f>IF(R5&gt;70,"&gt;75%","&lt;75%")</f>
        <v>&gt;75%</v>
      </c>
      <c r="T5" s="94">
        <f>T6+T15+T23+T30+T39+T56+T64+T78+T90+T107+T117</f>
        <v>202030</v>
      </c>
      <c r="U5" s="94">
        <f>U6+U15+U23+U30+U39+U56+U64+U78+U90+U107+U117</f>
        <v>201293</v>
      </c>
      <c r="V5" s="95">
        <f>U5/T5*100</f>
        <v>99.635202692669395</v>
      </c>
      <c r="W5" s="95" t="str">
        <f>IF(V5&gt;90,"&gt;90%","&lt;90%")</f>
        <v>&gt;90%</v>
      </c>
      <c r="X5" s="148"/>
      <c r="Y5" s="96"/>
      <c r="Z5" s="96"/>
      <c r="AA5" s="157" t="s">
        <v>137</v>
      </c>
      <c r="AB5" s="149" t="s">
        <v>126</v>
      </c>
      <c r="AC5" s="150">
        <v>0</v>
      </c>
      <c r="AD5" s="146" t="s">
        <v>180</v>
      </c>
      <c r="AE5" s="96"/>
      <c r="AF5" s="97"/>
      <c r="AI5" s="99" t="s">
        <v>134</v>
      </c>
      <c r="AJ5" s="99">
        <f>SUM(AL5:AL12)</f>
        <v>489</v>
      </c>
      <c r="AK5" s="99" t="s">
        <v>11</v>
      </c>
      <c r="AL5" s="99">
        <v>37</v>
      </c>
    </row>
    <row r="6" spans="1:38" s="103" customFormat="1" ht="39.75" customHeight="1">
      <c r="A6" s="132" t="s">
        <v>8</v>
      </c>
      <c r="B6" s="3"/>
      <c r="C6" s="84"/>
      <c r="D6" s="100">
        <f>SUM(D7:D14)</f>
        <v>106327</v>
      </c>
      <c r="E6" s="143">
        <f>SUM(E7:E14)</f>
        <v>2</v>
      </c>
      <c r="F6" s="90">
        <f t="shared" ref="F6:F69" si="0">(E6/D6)*100000</f>
        <v>1.8809897768205632</v>
      </c>
      <c r="G6" s="90">
        <f>SUM(G7:G14)</f>
        <v>0</v>
      </c>
      <c r="H6" s="91">
        <f t="shared" ref="H6:H64" si="1">((G6/7)/D6)*100000</f>
        <v>0</v>
      </c>
      <c r="I6" s="90">
        <f>SUM(I7:I14)</f>
        <v>0</v>
      </c>
      <c r="J6" s="91">
        <f t="shared" ref="J6:J64" si="2">(I6/D6)*100000</f>
        <v>0</v>
      </c>
      <c r="K6" s="90">
        <f>SUM(K7:K14)</f>
        <v>1600</v>
      </c>
      <c r="L6" s="90">
        <f>K6/D6*10000</f>
        <v>150.47918214564504</v>
      </c>
      <c r="M6" s="90">
        <v>20</v>
      </c>
      <c r="N6" s="90">
        <f>M6/D6*100000</f>
        <v>18.80989776820563</v>
      </c>
      <c r="O6" s="90"/>
      <c r="P6" s="92">
        <f>SUM(P7:P14)</f>
        <v>89804</v>
      </c>
      <c r="Q6" s="92">
        <f>SUM(Q7:Q14)</f>
        <v>89864</v>
      </c>
      <c r="R6" s="93">
        <f>(Q6/P6)*100</f>
        <v>100.06681216872299</v>
      </c>
      <c r="S6" s="64" t="str">
        <f t="shared" ref="S6:S69" si="3">IF(R6&gt;70,"&gt;75%","&lt;75%")</f>
        <v>&gt;75%</v>
      </c>
      <c r="T6" s="94">
        <f>SUM(T7:T14)</f>
        <v>16665</v>
      </c>
      <c r="U6" s="94">
        <f>SUM(U7:U14)</f>
        <v>16635</v>
      </c>
      <c r="V6" s="95">
        <f t="shared" ref="V6:V69" si="4">U6/T6*100</f>
        <v>99.819981998199822</v>
      </c>
      <c r="W6" s="95" t="str">
        <f t="shared" ref="W6:W69" si="5">IF(V6&gt;90,"&gt;90%","&lt;90%")</f>
        <v>&gt;90%</v>
      </c>
      <c r="X6" s="151"/>
      <c r="Y6" s="101"/>
      <c r="Z6" s="101"/>
      <c r="AA6" s="158"/>
      <c r="AB6" s="51" t="s">
        <v>7</v>
      </c>
      <c r="AC6" s="51">
        <v>0</v>
      </c>
      <c r="AD6" s="147" t="s">
        <v>180</v>
      </c>
      <c r="AE6" s="101"/>
      <c r="AF6" s="102"/>
      <c r="AI6" s="104"/>
      <c r="AJ6" s="104"/>
      <c r="AK6" s="104" t="s">
        <v>10</v>
      </c>
      <c r="AL6" s="104">
        <v>171</v>
      </c>
    </row>
    <row r="7" spans="1:38" ht="39.75" customHeight="1">
      <c r="A7" s="115"/>
      <c r="B7" s="37">
        <v>1</v>
      </c>
      <c r="C7" s="38" t="s">
        <v>9</v>
      </c>
      <c r="D7" s="39">
        <v>18513</v>
      </c>
      <c r="E7" s="155">
        <v>0</v>
      </c>
      <c r="F7" s="144">
        <f t="shared" si="0"/>
        <v>0</v>
      </c>
      <c r="G7" s="47"/>
      <c r="H7" s="91"/>
      <c r="I7" s="47">
        <v>0</v>
      </c>
      <c r="J7" s="21"/>
      <c r="K7" s="47">
        <v>200</v>
      </c>
      <c r="L7" s="90">
        <f t="shared" ref="L7:L14" si="6">K7/D7*10000</f>
        <v>108.03219359369093</v>
      </c>
      <c r="M7" s="47"/>
      <c r="N7" s="47"/>
      <c r="O7" s="47"/>
      <c r="P7" s="28">
        <v>14042</v>
      </c>
      <c r="Q7" s="22">
        <v>11137</v>
      </c>
      <c r="R7" s="30">
        <f t="shared" ref="R7:R8" si="7">Q7/P7*100</f>
        <v>79.31206380857428</v>
      </c>
      <c r="S7" s="61" t="str">
        <f t="shared" si="3"/>
        <v>&gt;75%</v>
      </c>
      <c r="T7" s="74">
        <v>1985</v>
      </c>
      <c r="U7" s="74">
        <v>3109</v>
      </c>
      <c r="V7" s="75">
        <f t="shared" si="4"/>
        <v>156.62468513853904</v>
      </c>
      <c r="W7" s="75" t="str">
        <f t="shared" si="5"/>
        <v>&gt;90%</v>
      </c>
      <c r="X7" s="41" t="s">
        <v>126</v>
      </c>
      <c r="AA7" s="158"/>
      <c r="AB7" s="51" t="s">
        <v>17</v>
      </c>
      <c r="AC7" s="51">
        <v>0</v>
      </c>
      <c r="AD7" s="147" t="s">
        <v>180</v>
      </c>
      <c r="AK7" s="68" t="s">
        <v>9</v>
      </c>
      <c r="AL7" s="68">
        <v>69</v>
      </c>
    </row>
    <row r="8" spans="1:38" ht="39.75" customHeight="1">
      <c r="A8" s="116"/>
      <c r="B8" s="8">
        <v>2</v>
      </c>
      <c r="C8" s="9" t="s">
        <v>10</v>
      </c>
      <c r="D8" s="10">
        <v>10905</v>
      </c>
      <c r="E8" s="142">
        <v>0</v>
      </c>
      <c r="F8" s="144">
        <f t="shared" si="0"/>
        <v>0</v>
      </c>
      <c r="G8" s="47"/>
      <c r="H8" s="91"/>
      <c r="I8" s="47">
        <v>0</v>
      </c>
      <c r="J8" s="21"/>
      <c r="K8" s="47">
        <v>200</v>
      </c>
      <c r="L8" s="90">
        <f t="shared" si="6"/>
        <v>183.40210912425491</v>
      </c>
      <c r="M8" s="47"/>
      <c r="N8" s="47"/>
      <c r="O8" s="47"/>
      <c r="P8" s="28">
        <v>9658</v>
      </c>
      <c r="Q8" s="22">
        <v>10240</v>
      </c>
      <c r="R8" s="11">
        <f t="shared" si="7"/>
        <v>106.02609235866638</v>
      </c>
      <c r="S8" s="61" t="str">
        <f t="shared" si="3"/>
        <v>&gt;75%</v>
      </c>
      <c r="T8" s="23">
        <v>1963</v>
      </c>
      <c r="U8" s="23">
        <v>2164</v>
      </c>
      <c r="V8" s="12">
        <f t="shared" si="4"/>
        <v>110.23942944472746</v>
      </c>
      <c r="W8" s="75" t="str">
        <f t="shared" si="5"/>
        <v>&gt;90%</v>
      </c>
      <c r="X8" s="41" t="s">
        <v>126</v>
      </c>
      <c r="AA8" s="158"/>
      <c r="AB8" s="160" t="s">
        <v>143</v>
      </c>
      <c r="AC8" s="161">
        <v>0</v>
      </c>
      <c r="AD8" s="162" t="s">
        <v>180</v>
      </c>
      <c r="AK8" s="68" t="s">
        <v>13</v>
      </c>
      <c r="AL8" s="68">
        <v>34</v>
      </c>
    </row>
    <row r="9" spans="1:38" ht="39.75" customHeight="1">
      <c r="A9" s="115"/>
      <c r="B9" s="37">
        <v>3</v>
      </c>
      <c r="C9" s="38" t="s">
        <v>11</v>
      </c>
      <c r="D9" s="39">
        <v>12044</v>
      </c>
      <c r="E9" s="142">
        <v>0</v>
      </c>
      <c r="F9" s="144">
        <f t="shared" si="0"/>
        <v>0</v>
      </c>
      <c r="G9" s="47"/>
      <c r="H9" s="91"/>
      <c r="I9" s="47">
        <v>0</v>
      </c>
      <c r="J9" s="21"/>
      <c r="K9" s="47">
        <v>200</v>
      </c>
      <c r="L9" s="90">
        <f t="shared" si="6"/>
        <v>166.05778811026238</v>
      </c>
      <c r="M9" s="47"/>
      <c r="N9" s="47"/>
      <c r="O9" s="47"/>
      <c r="P9" s="28">
        <v>11119</v>
      </c>
      <c r="Q9" s="22">
        <v>9662</v>
      </c>
      <c r="R9" s="30">
        <f>Q9/P9*100</f>
        <v>86.89630362442665</v>
      </c>
      <c r="S9" s="61" t="str">
        <f t="shared" si="3"/>
        <v>&gt;75%</v>
      </c>
      <c r="T9" s="74">
        <v>2045</v>
      </c>
      <c r="U9" s="74">
        <v>1960</v>
      </c>
      <c r="V9" s="75">
        <f t="shared" si="4"/>
        <v>95.843520782396084</v>
      </c>
      <c r="W9" s="75" t="str">
        <f t="shared" si="5"/>
        <v>&gt;90%</v>
      </c>
      <c r="X9" s="41" t="s">
        <v>126</v>
      </c>
      <c r="AA9" s="159"/>
      <c r="AB9" s="160"/>
      <c r="AC9" s="161"/>
      <c r="AD9" s="162"/>
      <c r="AE9" s="67"/>
      <c r="AF9" s="67"/>
      <c r="AK9" s="68" t="s">
        <v>12</v>
      </c>
      <c r="AL9" s="68">
        <v>77</v>
      </c>
    </row>
    <row r="10" spans="1:38" ht="39.75" customHeight="1">
      <c r="A10" s="115"/>
      <c r="B10" s="37">
        <v>4</v>
      </c>
      <c r="C10" s="38" t="s">
        <v>12</v>
      </c>
      <c r="D10" s="39">
        <v>14572</v>
      </c>
      <c r="E10" s="142">
        <v>0</v>
      </c>
      <c r="F10" s="144">
        <f t="shared" si="0"/>
        <v>0</v>
      </c>
      <c r="G10" s="47"/>
      <c r="H10" s="91"/>
      <c r="I10" s="47">
        <v>0</v>
      </c>
      <c r="J10" s="21"/>
      <c r="K10" s="47">
        <v>200</v>
      </c>
      <c r="L10" s="90">
        <f t="shared" si="6"/>
        <v>137.24951962668129</v>
      </c>
      <c r="M10" s="47"/>
      <c r="N10" s="47"/>
      <c r="O10" s="47"/>
      <c r="P10" s="28">
        <v>11137</v>
      </c>
      <c r="Q10" s="22">
        <v>14054</v>
      </c>
      <c r="R10" s="30">
        <f t="shared" ref="R10:R73" si="8">Q10/P10*100</f>
        <v>126.19197270360061</v>
      </c>
      <c r="S10" s="61" t="str">
        <f t="shared" si="3"/>
        <v>&gt;75%</v>
      </c>
      <c r="T10" s="74">
        <v>3112</v>
      </c>
      <c r="U10" s="74">
        <v>1981</v>
      </c>
      <c r="V10" s="75">
        <f t="shared" si="4"/>
        <v>63.656812339331616</v>
      </c>
      <c r="W10" s="75" t="str">
        <f t="shared" si="5"/>
        <v>&lt;90%</v>
      </c>
      <c r="X10" s="41" t="s">
        <v>126</v>
      </c>
      <c r="AA10" s="186" t="s">
        <v>136</v>
      </c>
      <c r="AB10" s="51" t="s">
        <v>126</v>
      </c>
      <c r="AC10" s="51">
        <v>111</v>
      </c>
      <c r="AD10" s="16"/>
      <c r="AE10" s="67"/>
      <c r="AF10" s="67"/>
      <c r="AK10" s="68" t="s">
        <v>15</v>
      </c>
      <c r="AL10" s="68">
        <v>82</v>
      </c>
    </row>
    <row r="11" spans="1:38" ht="39.75" customHeight="1">
      <c r="A11" s="115"/>
      <c r="B11" s="37">
        <v>5</v>
      </c>
      <c r="C11" s="38" t="s">
        <v>13</v>
      </c>
      <c r="D11" s="39">
        <v>11631</v>
      </c>
      <c r="E11" s="142">
        <v>0</v>
      </c>
      <c r="F11" s="144">
        <f t="shared" si="0"/>
        <v>0</v>
      </c>
      <c r="G11" s="47"/>
      <c r="H11" s="91"/>
      <c r="I11" s="47">
        <v>0</v>
      </c>
      <c r="J11" s="21"/>
      <c r="K11" s="47">
        <v>200</v>
      </c>
      <c r="L11" s="90">
        <f t="shared" si="6"/>
        <v>171.95426016679565</v>
      </c>
      <c r="M11" s="47"/>
      <c r="N11" s="47"/>
      <c r="O11" s="47"/>
      <c r="P11" s="28">
        <v>10230</v>
      </c>
      <c r="Q11" s="22">
        <v>11020</v>
      </c>
      <c r="R11" s="30">
        <f t="shared" si="8"/>
        <v>107.72238514173998</v>
      </c>
      <c r="S11" s="61" t="str">
        <f t="shared" si="3"/>
        <v>&gt;75%</v>
      </c>
      <c r="T11" s="74">
        <v>2170</v>
      </c>
      <c r="U11" s="74">
        <v>2042</v>
      </c>
      <c r="V11" s="75">
        <f t="shared" si="4"/>
        <v>94.10138248847926</v>
      </c>
      <c r="W11" s="75" t="str">
        <f t="shared" si="5"/>
        <v>&gt;90%</v>
      </c>
      <c r="X11" s="41" t="s">
        <v>126</v>
      </c>
      <c r="AA11" s="187"/>
      <c r="AB11" s="51" t="s">
        <v>7</v>
      </c>
      <c r="AC11" s="51">
        <v>0</v>
      </c>
      <c r="AD11" s="16"/>
      <c r="AE11" s="67"/>
      <c r="AF11" s="67"/>
      <c r="AK11" s="68" t="s">
        <v>14</v>
      </c>
      <c r="AL11" s="68">
        <v>19</v>
      </c>
    </row>
    <row r="12" spans="1:38" ht="39.75" customHeight="1">
      <c r="A12" s="115"/>
      <c r="B12" s="37">
        <v>6</v>
      </c>
      <c r="C12" s="38" t="s">
        <v>14</v>
      </c>
      <c r="D12" s="39">
        <v>13293</v>
      </c>
      <c r="E12" s="142">
        <v>0</v>
      </c>
      <c r="F12" s="144">
        <f t="shared" si="0"/>
        <v>0</v>
      </c>
      <c r="G12" s="47"/>
      <c r="H12" s="91"/>
      <c r="I12" s="47">
        <v>0</v>
      </c>
      <c r="J12" s="21"/>
      <c r="K12" s="47">
        <v>200</v>
      </c>
      <c r="L12" s="90">
        <f t="shared" si="6"/>
        <v>150.45512675844429</v>
      </c>
      <c r="M12" s="47"/>
      <c r="N12" s="47"/>
      <c r="O12" s="47"/>
      <c r="P12" s="28">
        <v>11295</v>
      </c>
      <c r="Q12" s="129">
        <v>11297</v>
      </c>
      <c r="R12" s="30">
        <f t="shared" si="8"/>
        <v>100.01770694997786</v>
      </c>
      <c r="S12" s="61" t="str">
        <f t="shared" si="3"/>
        <v>&gt;75%</v>
      </c>
      <c r="T12" s="74">
        <v>1652</v>
      </c>
      <c r="U12" s="74">
        <v>1649</v>
      </c>
      <c r="V12" s="75">
        <f t="shared" si="4"/>
        <v>99.818401937046005</v>
      </c>
      <c r="W12" s="75" t="str">
        <f t="shared" si="5"/>
        <v>&gt;90%</v>
      </c>
      <c r="X12" s="41" t="s">
        <v>126</v>
      </c>
      <c r="AA12" s="187"/>
      <c r="AB12" s="51" t="s">
        <v>17</v>
      </c>
      <c r="AC12" s="26">
        <v>0</v>
      </c>
      <c r="AD12" s="17"/>
      <c r="AE12" s="68"/>
      <c r="AF12" s="68" t="s">
        <v>16</v>
      </c>
      <c r="AG12" s="68">
        <v>119</v>
      </c>
      <c r="AI12" s="67"/>
      <c r="AJ12" s="67"/>
      <c r="AK12" s="67"/>
      <c r="AL12" s="67"/>
    </row>
    <row r="13" spans="1:38" ht="39.75" customHeight="1">
      <c r="A13" s="115"/>
      <c r="B13" s="37">
        <v>7</v>
      </c>
      <c r="C13" s="38" t="s">
        <v>15</v>
      </c>
      <c r="D13" s="39">
        <v>12129</v>
      </c>
      <c r="E13" s="142">
        <v>0</v>
      </c>
      <c r="F13" s="144">
        <f t="shared" si="0"/>
        <v>0</v>
      </c>
      <c r="G13" s="47"/>
      <c r="H13" s="91"/>
      <c r="I13" s="47">
        <v>0</v>
      </c>
      <c r="J13" s="21"/>
      <c r="K13" s="47">
        <v>200</v>
      </c>
      <c r="L13" s="90">
        <f t="shared" si="6"/>
        <v>164.89405556929671</v>
      </c>
      <c r="M13" s="47"/>
      <c r="N13" s="47"/>
      <c r="O13" s="47"/>
      <c r="P13" s="28">
        <v>10871</v>
      </c>
      <c r="Q13" s="22">
        <v>10999</v>
      </c>
      <c r="R13" s="30">
        <f t="shared" si="8"/>
        <v>101.17744457731578</v>
      </c>
      <c r="S13" s="61" t="str">
        <f t="shared" si="3"/>
        <v>&gt;75%</v>
      </c>
      <c r="T13" s="74">
        <v>2060</v>
      </c>
      <c r="U13" s="74">
        <v>2055</v>
      </c>
      <c r="V13" s="75">
        <f t="shared" si="4"/>
        <v>99.757281553398059</v>
      </c>
      <c r="W13" s="75" t="str">
        <f t="shared" si="5"/>
        <v>&gt;90%</v>
      </c>
      <c r="X13" s="41" t="s">
        <v>126</v>
      </c>
      <c r="AA13" s="188"/>
      <c r="AB13" s="51" t="s">
        <v>143</v>
      </c>
      <c r="AC13" s="19">
        <v>0</v>
      </c>
      <c r="AD13" s="20"/>
      <c r="AE13" s="67"/>
      <c r="AF13" s="67"/>
      <c r="AI13" s="67"/>
      <c r="AJ13" s="67"/>
      <c r="AK13" s="67"/>
      <c r="AL13" s="67"/>
    </row>
    <row r="14" spans="1:38" ht="39.75" customHeight="1">
      <c r="A14" s="115"/>
      <c r="B14" s="37">
        <v>8</v>
      </c>
      <c r="C14" s="38" t="s">
        <v>16</v>
      </c>
      <c r="D14" s="39">
        <v>13240</v>
      </c>
      <c r="E14" s="142">
        <v>2</v>
      </c>
      <c r="F14" s="144">
        <f t="shared" si="0"/>
        <v>15.105740181268882</v>
      </c>
      <c r="G14" s="47"/>
      <c r="H14" s="91"/>
      <c r="I14" s="47">
        <v>0</v>
      </c>
      <c r="J14" s="21"/>
      <c r="K14" s="47">
        <v>200</v>
      </c>
      <c r="L14" s="90">
        <f t="shared" si="6"/>
        <v>151.05740181268882</v>
      </c>
      <c r="M14" s="47"/>
      <c r="N14" s="47"/>
      <c r="O14" s="47"/>
      <c r="P14" s="28">
        <v>11452</v>
      </c>
      <c r="Q14" s="129">
        <v>11455</v>
      </c>
      <c r="R14" s="30">
        <f t="shared" si="8"/>
        <v>100.02619629758993</v>
      </c>
      <c r="S14" s="61" t="str">
        <f t="shared" si="3"/>
        <v>&gt;75%</v>
      </c>
      <c r="T14" s="74">
        <v>1678</v>
      </c>
      <c r="U14" s="74">
        <v>1675</v>
      </c>
      <c r="V14" s="75">
        <f t="shared" si="4"/>
        <v>99.821215733015492</v>
      </c>
      <c r="W14" s="75" t="str">
        <f t="shared" si="5"/>
        <v>&gt;90%</v>
      </c>
      <c r="X14" s="41" t="s">
        <v>126</v>
      </c>
      <c r="AA14" s="18"/>
      <c r="AB14" s="18"/>
      <c r="AC14" s="18"/>
      <c r="AE14" s="67"/>
      <c r="AF14" s="67"/>
      <c r="AI14" s="67"/>
      <c r="AJ14" s="67"/>
      <c r="AK14" s="67"/>
      <c r="AL14" s="67"/>
    </row>
    <row r="15" spans="1:38" s="103" customFormat="1" ht="39.75" customHeight="1">
      <c r="A15" s="132" t="s">
        <v>18</v>
      </c>
      <c r="B15" s="105"/>
      <c r="C15" s="106"/>
      <c r="D15" s="100">
        <f>SUM(D16:D22)</f>
        <v>57818</v>
      </c>
      <c r="E15" s="143">
        <f>SUM(E16:E22)</f>
        <v>1</v>
      </c>
      <c r="F15" s="89">
        <f t="shared" si="0"/>
        <v>1.72956518731191</v>
      </c>
      <c r="G15" s="90">
        <f>SUM(G16:G22)</f>
        <v>0</v>
      </c>
      <c r="H15" s="91">
        <f t="shared" si="1"/>
        <v>0</v>
      </c>
      <c r="I15" s="90">
        <v>0</v>
      </c>
      <c r="J15" s="91">
        <f t="shared" si="2"/>
        <v>0</v>
      </c>
      <c r="K15" s="90">
        <f>SUM(K16:K22)</f>
        <v>1609</v>
      </c>
      <c r="L15" s="90">
        <f>K15/D15*10000</f>
        <v>278.28703863848625</v>
      </c>
      <c r="M15" s="107">
        <v>178</v>
      </c>
      <c r="N15" s="90">
        <f>M15/D15*100000</f>
        <v>307.86260334151996</v>
      </c>
      <c r="O15" s="90"/>
      <c r="P15" s="92">
        <f>SUM(P16:P22)</f>
        <v>53619</v>
      </c>
      <c r="Q15" s="92">
        <f>SUM(Q16:Q22)</f>
        <v>52975</v>
      </c>
      <c r="R15" s="93">
        <f t="shared" si="8"/>
        <v>98.79893321397266</v>
      </c>
      <c r="S15" s="64" t="str">
        <f t="shared" si="3"/>
        <v>&gt;75%</v>
      </c>
      <c r="T15" s="94">
        <f>SUM(T16:T22)</f>
        <v>18869</v>
      </c>
      <c r="U15" s="94">
        <f>SUM(U16:U22)</f>
        <v>18800</v>
      </c>
      <c r="V15" s="95">
        <f t="shared" si="4"/>
        <v>99.634320843711905</v>
      </c>
      <c r="W15" s="95" t="str">
        <f t="shared" si="5"/>
        <v>&gt;90%</v>
      </c>
      <c r="X15" s="151"/>
      <c r="Y15" s="101"/>
      <c r="Z15" s="101"/>
      <c r="AA15" s="108" t="s">
        <v>147</v>
      </c>
      <c r="AB15" s="108"/>
      <c r="AC15" s="108"/>
      <c r="AD15" s="101"/>
    </row>
    <row r="16" spans="1:38" ht="39.75" customHeight="1">
      <c r="A16" s="36"/>
      <c r="B16" s="37">
        <v>1</v>
      </c>
      <c r="C16" s="38" t="s">
        <v>19</v>
      </c>
      <c r="D16" s="39">
        <v>6552</v>
      </c>
      <c r="E16" s="142">
        <v>0</v>
      </c>
      <c r="F16" s="145">
        <f t="shared" si="0"/>
        <v>0</v>
      </c>
      <c r="G16" s="119"/>
      <c r="H16" s="91"/>
      <c r="I16" s="47">
        <v>0</v>
      </c>
      <c r="J16" s="21"/>
      <c r="K16" s="120">
        <v>182.3336677159362</v>
      </c>
      <c r="L16" s="90">
        <f t="shared" ref="L16:L22" si="9">K16/D16*10000</f>
        <v>278.28703863848625</v>
      </c>
      <c r="M16" s="137"/>
      <c r="N16" s="47"/>
      <c r="O16" s="47"/>
      <c r="P16" s="28">
        <v>6450</v>
      </c>
      <c r="Q16" s="22">
        <v>6365</v>
      </c>
      <c r="R16" s="30">
        <f t="shared" si="8"/>
        <v>98.68217054263566</v>
      </c>
      <c r="S16" s="61" t="str">
        <f t="shared" si="3"/>
        <v>&gt;75%</v>
      </c>
      <c r="T16" s="74">
        <v>2138</v>
      </c>
      <c r="U16" s="74">
        <v>2130</v>
      </c>
      <c r="V16" s="75">
        <f t="shared" si="4"/>
        <v>99.625818521983163</v>
      </c>
      <c r="W16" s="75" t="str">
        <f t="shared" si="5"/>
        <v>&gt;90%</v>
      </c>
      <c r="X16" s="41" t="s">
        <v>126</v>
      </c>
      <c r="AA16" s="65" t="s">
        <v>148</v>
      </c>
      <c r="AE16" s="67"/>
      <c r="AF16" s="67"/>
      <c r="AI16" s="67"/>
      <c r="AJ16" s="67"/>
      <c r="AK16" s="67"/>
      <c r="AL16" s="67"/>
    </row>
    <row r="17" spans="1:38" ht="39.75" customHeight="1">
      <c r="A17" s="40"/>
      <c r="B17" s="37">
        <v>2</v>
      </c>
      <c r="C17" s="38" t="s">
        <v>20</v>
      </c>
      <c r="D17" s="39">
        <v>8452</v>
      </c>
      <c r="E17" s="142">
        <v>1</v>
      </c>
      <c r="F17" s="145">
        <f t="shared" si="0"/>
        <v>11.83151916706105</v>
      </c>
      <c r="G17" s="119"/>
      <c r="H17" s="91"/>
      <c r="I17" s="47">
        <v>0</v>
      </c>
      <c r="J17" s="21"/>
      <c r="K17" s="120">
        <v>235.20820505724862</v>
      </c>
      <c r="L17" s="90">
        <f t="shared" si="9"/>
        <v>278.28703863848631</v>
      </c>
      <c r="M17" s="137"/>
      <c r="N17" s="47"/>
      <c r="O17" s="47"/>
      <c r="P17" s="28">
        <v>7650</v>
      </c>
      <c r="Q17" s="22">
        <v>7639</v>
      </c>
      <c r="R17" s="30">
        <f t="shared" si="8"/>
        <v>99.856209150326805</v>
      </c>
      <c r="S17" s="61" t="str">
        <f t="shared" si="3"/>
        <v>&gt;75%</v>
      </c>
      <c r="T17" s="74">
        <v>2758</v>
      </c>
      <c r="U17" s="74">
        <v>2745</v>
      </c>
      <c r="V17" s="75">
        <f t="shared" si="4"/>
        <v>99.528643944887591</v>
      </c>
      <c r="W17" s="75" t="str">
        <f t="shared" si="5"/>
        <v>&gt;90%</v>
      </c>
      <c r="X17" s="41" t="s">
        <v>126</v>
      </c>
      <c r="AA17" s="65" t="s">
        <v>149</v>
      </c>
      <c r="AE17" s="67"/>
      <c r="AF17" s="67"/>
      <c r="AI17" s="67"/>
      <c r="AJ17" s="67"/>
      <c r="AK17" s="67"/>
      <c r="AL17" s="67"/>
    </row>
    <row r="18" spans="1:38" ht="39.75" customHeight="1">
      <c r="A18" s="40"/>
      <c r="B18" s="37">
        <v>3</v>
      </c>
      <c r="C18" s="38" t="s">
        <v>21</v>
      </c>
      <c r="D18" s="39">
        <v>9530</v>
      </c>
      <c r="E18" s="142">
        <v>0</v>
      </c>
      <c r="F18" s="145">
        <f t="shared" si="0"/>
        <v>0</v>
      </c>
      <c r="G18" s="119"/>
      <c r="H18" s="91"/>
      <c r="I18" s="47">
        <v>0</v>
      </c>
      <c r="J18" s="21"/>
      <c r="K18" s="120">
        <v>265.20754782247741</v>
      </c>
      <c r="L18" s="90">
        <f t="shared" si="9"/>
        <v>278.28703863848625</v>
      </c>
      <c r="M18" s="137"/>
      <c r="N18" s="47"/>
      <c r="O18" s="47"/>
      <c r="P18" s="28">
        <v>9540</v>
      </c>
      <c r="Q18" s="22">
        <v>9347</v>
      </c>
      <c r="R18" s="30">
        <f t="shared" si="8"/>
        <v>97.976939203354291</v>
      </c>
      <c r="S18" s="61" t="str">
        <f t="shared" si="3"/>
        <v>&gt;75%</v>
      </c>
      <c r="T18" s="74">
        <v>3110</v>
      </c>
      <c r="U18" s="74">
        <v>3099</v>
      </c>
      <c r="V18" s="75">
        <f t="shared" si="4"/>
        <v>99.646302250803856</v>
      </c>
      <c r="W18" s="75" t="str">
        <f t="shared" si="5"/>
        <v>&gt;90%</v>
      </c>
      <c r="X18" s="41" t="s">
        <v>126</v>
      </c>
      <c r="AA18" s="65" t="s">
        <v>151</v>
      </c>
      <c r="AE18" s="67"/>
      <c r="AF18" s="67"/>
      <c r="AI18" s="67"/>
      <c r="AJ18" s="67"/>
      <c r="AK18" s="67"/>
      <c r="AL18" s="67"/>
    </row>
    <row r="19" spans="1:38" ht="39.75" customHeight="1">
      <c r="A19" s="40"/>
      <c r="B19" s="37">
        <v>4</v>
      </c>
      <c r="C19" s="38" t="s">
        <v>22</v>
      </c>
      <c r="D19" s="39">
        <v>17279</v>
      </c>
      <c r="E19" s="142">
        <v>0</v>
      </c>
      <c r="F19" s="145">
        <f t="shared" si="0"/>
        <v>0</v>
      </c>
      <c r="G19" s="119"/>
      <c r="H19" s="91"/>
      <c r="I19" s="47">
        <v>0</v>
      </c>
      <c r="J19" s="21"/>
      <c r="K19" s="120">
        <v>480.85217406344043</v>
      </c>
      <c r="L19" s="90">
        <f t="shared" si="9"/>
        <v>278.28703863848625</v>
      </c>
      <c r="M19" s="137"/>
      <c r="N19" s="47"/>
      <c r="O19" s="47"/>
      <c r="P19" s="28">
        <v>16540</v>
      </c>
      <c r="Q19" s="22">
        <v>16389</v>
      </c>
      <c r="R19" s="30">
        <f t="shared" si="8"/>
        <v>99.087061668681983</v>
      </c>
      <c r="S19" s="61" t="str">
        <f t="shared" si="3"/>
        <v>&gt;75%</v>
      </c>
      <c r="T19" s="74">
        <v>5640</v>
      </c>
      <c r="U19" s="74">
        <v>5619</v>
      </c>
      <c r="V19" s="75">
        <f t="shared" si="4"/>
        <v>99.627659574468083</v>
      </c>
      <c r="W19" s="75" t="str">
        <f t="shared" si="5"/>
        <v>&gt;90%</v>
      </c>
      <c r="X19" s="41" t="s">
        <v>126</v>
      </c>
      <c r="AA19" s="18" t="s">
        <v>150</v>
      </c>
      <c r="AB19" s="18"/>
      <c r="AC19" s="18"/>
      <c r="AE19" s="67"/>
      <c r="AF19" s="67"/>
      <c r="AI19" s="67"/>
      <c r="AJ19" s="67"/>
      <c r="AK19" s="67"/>
      <c r="AL19" s="67"/>
    </row>
    <row r="20" spans="1:38" ht="39.75" customHeight="1">
      <c r="A20" s="40"/>
      <c r="B20" s="37">
        <v>5</v>
      </c>
      <c r="C20" s="38" t="s">
        <v>23</v>
      </c>
      <c r="D20" s="39">
        <v>4753</v>
      </c>
      <c r="E20" s="142">
        <v>0</v>
      </c>
      <c r="F20" s="145">
        <f t="shared" si="0"/>
        <v>0</v>
      </c>
      <c r="G20" s="119"/>
      <c r="H20" s="91"/>
      <c r="I20" s="47">
        <v>0</v>
      </c>
      <c r="J20" s="21"/>
      <c r="K20" s="120">
        <v>132.26982946487254</v>
      </c>
      <c r="L20" s="90">
        <f t="shared" si="9"/>
        <v>278.28703863848631</v>
      </c>
      <c r="M20" s="137"/>
      <c r="N20" s="47"/>
      <c r="O20" s="47"/>
      <c r="P20" s="28">
        <v>4540</v>
      </c>
      <c r="Q20" s="22">
        <v>4456</v>
      </c>
      <c r="R20" s="30">
        <f t="shared" si="8"/>
        <v>98.149779735682813</v>
      </c>
      <c r="S20" s="61" t="str">
        <f t="shared" si="3"/>
        <v>&gt;75%</v>
      </c>
      <c r="T20" s="74">
        <v>1551</v>
      </c>
      <c r="U20" s="74">
        <v>1547</v>
      </c>
      <c r="V20" s="75">
        <f t="shared" si="4"/>
        <v>99.742101869761441</v>
      </c>
      <c r="W20" s="75" t="str">
        <f t="shared" si="5"/>
        <v>&gt;90%</v>
      </c>
      <c r="X20" s="41" t="s">
        <v>126</v>
      </c>
      <c r="AA20" s="18"/>
      <c r="AB20" s="18"/>
      <c r="AC20" s="18"/>
      <c r="AE20" s="67"/>
      <c r="AF20" s="67"/>
      <c r="AI20" s="67"/>
      <c r="AJ20" s="67"/>
      <c r="AK20" s="67"/>
      <c r="AL20" s="67"/>
    </row>
    <row r="21" spans="1:38" ht="39.75" customHeight="1">
      <c r="A21" s="40"/>
      <c r="B21" s="37">
        <v>6</v>
      </c>
      <c r="C21" s="38" t="s">
        <v>24</v>
      </c>
      <c r="D21" s="39">
        <v>3926</v>
      </c>
      <c r="E21" s="142">
        <v>0</v>
      </c>
      <c r="F21" s="145">
        <f t="shared" si="0"/>
        <v>0</v>
      </c>
      <c r="G21" s="119"/>
      <c r="H21" s="91"/>
      <c r="I21" s="47">
        <v>0</v>
      </c>
      <c r="J21" s="21"/>
      <c r="K21" s="120">
        <v>109.25549136946971</v>
      </c>
      <c r="L21" s="90">
        <f t="shared" si="9"/>
        <v>278.28703863848625</v>
      </c>
      <c r="M21" s="137"/>
      <c r="N21" s="47"/>
      <c r="O21" s="47"/>
      <c r="P21" s="28">
        <v>2854</v>
      </c>
      <c r="Q21" s="22">
        <v>2801</v>
      </c>
      <c r="R21" s="30">
        <f t="shared" si="8"/>
        <v>98.142957252978277</v>
      </c>
      <c r="S21" s="61" t="str">
        <f t="shared" si="3"/>
        <v>&gt;75%</v>
      </c>
      <c r="T21" s="74">
        <v>1281</v>
      </c>
      <c r="U21" s="74">
        <v>1280</v>
      </c>
      <c r="V21" s="75">
        <f t="shared" si="4"/>
        <v>99.921935987509755</v>
      </c>
      <c r="W21" s="75" t="str">
        <f t="shared" si="5"/>
        <v>&gt;90%</v>
      </c>
      <c r="X21" s="41" t="s">
        <v>126</v>
      </c>
      <c r="AA21" s="18"/>
      <c r="AB21" s="173"/>
      <c r="AC21" s="18"/>
      <c r="AD21" s="18"/>
      <c r="AE21" s="67"/>
      <c r="AF21" s="67"/>
      <c r="AI21" s="67"/>
      <c r="AJ21" s="67"/>
      <c r="AK21" s="67"/>
      <c r="AL21" s="67"/>
    </row>
    <row r="22" spans="1:38" ht="39.75" customHeight="1">
      <c r="A22" s="40"/>
      <c r="B22" s="37">
        <v>7</v>
      </c>
      <c r="C22" s="38" t="s">
        <v>25</v>
      </c>
      <c r="D22" s="39">
        <v>7326</v>
      </c>
      <c r="E22" s="142">
        <v>0</v>
      </c>
      <c r="F22" s="145">
        <f t="shared" si="0"/>
        <v>0</v>
      </c>
      <c r="G22" s="119"/>
      <c r="H22" s="91"/>
      <c r="I22" s="47">
        <v>0</v>
      </c>
      <c r="J22" s="21"/>
      <c r="K22" s="120">
        <v>203.87308450655505</v>
      </c>
      <c r="L22" s="90">
        <f t="shared" si="9"/>
        <v>278.28703863848625</v>
      </c>
      <c r="M22" s="137"/>
      <c r="N22" s="47"/>
      <c r="O22" s="47"/>
      <c r="P22" s="28">
        <v>6045</v>
      </c>
      <c r="Q22" s="22">
        <v>5978</v>
      </c>
      <c r="R22" s="30">
        <f t="shared" si="8"/>
        <v>98.89164598842018</v>
      </c>
      <c r="S22" s="61" t="str">
        <f t="shared" si="3"/>
        <v>&gt;75%</v>
      </c>
      <c r="T22" s="74">
        <v>2391</v>
      </c>
      <c r="U22" s="74">
        <v>2380</v>
      </c>
      <c r="V22" s="75">
        <f t="shared" si="4"/>
        <v>99.53994144709327</v>
      </c>
      <c r="W22" s="75" t="str">
        <f t="shared" si="5"/>
        <v>&gt;90%</v>
      </c>
      <c r="X22" s="41" t="s">
        <v>126</v>
      </c>
      <c r="AA22" s="18"/>
      <c r="AB22" s="174"/>
      <c r="AC22" s="18"/>
      <c r="AD22" s="18"/>
      <c r="AE22" s="67"/>
      <c r="AF22" s="67"/>
      <c r="AI22" s="67"/>
      <c r="AJ22" s="67"/>
      <c r="AK22" s="67"/>
      <c r="AL22" s="67"/>
    </row>
    <row r="23" spans="1:38" s="98" customFormat="1" ht="39.75" customHeight="1">
      <c r="A23" s="132" t="s">
        <v>26</v>
      </c>
      <c r="B23" s="105"/>
      <c r="C23" s="106"/>
      <c r="D23" s="100">
        <f>SUM(D24:D29)</f>
        <v>59942</v>
      </c>
      <c r="E23" s="143">
        <f>SUM(E24:E29)</f>
        <v>1</v>
      </c>
      <c r="F23" s="89">
        <f>(E23/D23)*100000</f>
        <v>1.6682793366921358</v>
      </c>
      <c r="G23" s="109">
        <f>SUM(G24:G29)</f>
        <v>0</v>
      </c>
      <c r="H23" s="91">
        <f t="shared" si="1"/>
        <v>0</v>
      </c>
      <c r="I23" s="109">
        <v>0</v>
      </c>
      <c r="J23" s="91">
        <f t="shared" si="2"/>
        <v>0</v>
      </c>
      <c r="K23" s="90">
        <f>SUM(K24:K29)</f>
        <v>2030</v>
      </c>
      <c r="L23" s="90">
        <f>K23/D23*10000</f>
        <v>338.66070534850354</v>
      </c>
      <c r="M23" s="90">
        <v>32</v>
      </c>
      <c r="N23" s="90">
        <f>M23/D23*100000</f>
        <v>53.384938774148345</v>
      </c>
      <c r="O23" s="90"/>
      <c r="P23" s="92">
        <f>SUM(P24:P29)</f>
        <v>58865</v>
      </c>
      <c r="Q23" s="92">
        <f>SUM(Q24:Q29)</f>
        <v>58820</v>
      </c>
      <c r="R23" s="93">
        <f t="shared" si="8"/>
        <v>99.923553894504366</v>
      </c>
      <c r="S23" s="121" t="str">
        <f t="shared" si="3"/>
        <v>&gt;75%</v>
      </c>
      <c r="T23" s="94">
        <f>SUM(T24:T29)</f>
        <v>11655</v>
      </c>
      <c r="U23" s="94">
        <f>SUM(U24:U29)</f>
        <v>11655</v>
      </c>
      <c r="V23" s="95">
        <f t="shared" si="4"/>
        <v>100</v>
      </c>
      <c r="W23" s="95" t="str">
        <f t="shared" si="5"/>
        <v>&gt;90%</v>
      </c>
      <c r="X23" s="151"/>
      <c r="Y23" s="101"/>
      <c r="Z23" s="101"/>
      <c r="AA23" s="97"/>
      <c r="AB23" s="96"/>
      <c r="AC23" s="96"/>
      <c r="AD23" s="108"/>
      <c r="AE23" s="99"/>
      <c r="AF23" s="99" t="s">
        <v>30</v>
      </c>
      <c r="AG23" s="99">
        <v>36</v>
      </c>
    </row>
    <row r="24" spans="1:38" ht="39.75" customHeight="1">
      <c r="A24" s="36"/>
      <c r="B24" s="37">
        <v>1</v>
      </c>
      <c r="C24" s="38" t="s">
        <v>27</v>
      </c>
      <c r="D24" s="128">
        <v>11007</v>
      </c>
      <c r="E24" s="141">
        <v>0</v>
      </c>
      <c r="F24" s="145">
        <f t="shared" ref="F24:F29" si="10">(E24/D24)*100000</f>
        <v>0</v>
      </c>
      <c r="G24" s="47"/>
      <c r="H24" s="91"/>
      <c r="I24" s="47">
        <v>0</v>
      </c>
      <c r="J24" s="21"/>
      <c r="K24" s="53">
        <v>600</v>
      </c>
      <c r="L24" s="90">
        <f t="shared" ref="L24:L29" si="11">K24/D24*10000</f>
        <v>545.10765876260564</v>
      </c>
      <c r="M24" s="47"/>
      <c r="N24" s="47"/>
      <c r="O24" s="47"/>
      <c r="P24" s="28">
        <v>11913</v>
      </c>
      <c r="Q24" s="110">
        <v>11913</v>
      </c>
      <c r="R24" s="30">
        <f t="shared" si="8"/>
        <v>100</v>
      </c>
      <c r="S24" s="61" t="str">
        <f t="shared" si="3"/>
        <v>&gt;75%</v>
      </c>
      <c r="T24" s="74">
        <v>2287</v>
      </c>
      <c r="U24" s="74">
        <v>2287</v>
      </c>
      <c r="V24" s="75">
        <f t="shared" si="4"/>
        <v>100</v>
      </c>
      <c r="W24" s="75" t="str">
        <f t="shared" si="5"/>
        <v>&gt;90%</v>
      </c>
      <c r="X24" s="41" t="s">
        <v>126</v>
      </c>
      <c r="AE24" s="66"/>
      <c r="AF24" s="67"/>
      <c r="AH24" s="68"/>
      <c r="AJ24" s="68" t="s">
        <v>29</v>
      </c>
      <c r="AK24" s="68">
        <v>31</v>
      </c>
      <c r="AL24" s="67"/>
    </row>
    <row r="25" spans="1:38" ht="39.75" customHeight="1">
      <c r="A25" s="40"/>
      <c r="B25" s="37">
        <v>2</v>
      </c>
      <c r="C25" s="38" t="s">
        <v>28</v>
      </c>
      <c r="D25" s="128">
        <v>13400</v>
      </c>
      <c r="E25" s="141">
        <v>0</v>
      </c>
      <c r="F25" s="145">
        <f t="shared" si="10"/>
        <v>0</v>
      </c>
      <c r="G25" s="47"/>
      <c r="H25" s="91"/>
      <c r="I25" s="47">
        <v>0</v>
      </c>
      <c r="J25" s="21"/>
      <c r="K25" s="53">
        <v>290</v>
      </c>
      <c r="L25" s="90">
        <f t="shared" si="11"/>
        <v>216.41791044776122</v>
      </c>
      <c r="M25" s="47"/>
      <c r="N25" s="47"/>
      <c r="O25" s="47"/>
      <c r="P25" s="28">
        <v>14018</v>
      </c>
      <c r="Q25" s="110">
        <v>14014</v>
      </c>
      <c r="R25" s="30">
        <f t="shared" si="8"/>
        <v>99.971465258952776</v>
      </c>
      <c r="S25" s="61" t="str">
        <f t="shared" si="3"/>
        <v>&gt;75%</v>
      </c>
      <c r="T25" s="74">
        <v>2680</v>
      </c>
      <c r="U25" s="74">
        <v>2680</v>
      </c>
      <c r="V25" s="75">
        <f t="shared" si="4"/>
        <v>100</v>
      </c>
      <c r="W25" s="75" t="str">
        <f t="shared" si="5"/>
        <v>&gt;90%</v>
      </c>
      <c r="X25" s="41" t="s">
        <v>126</v>
      </c>
      <c r="AE25" s="66"/>
      <c r="AF25" s="67"/>
      <c r="AH25" s="68"/>
      <c r="AJ25" s="68" t="s">
        <v>32</v>
      </c>
      <c r="AK25" s="68">
        <v>37</v>
      </c>
      <c r="AL25" s="67"/>
    </row>
    <row r="26" spans="1:38" ht="39.75" customHeight="1">
      <c r="A26" s="40"/>
      <c r="B26" s="37">
        <v>3</v>
      </c>
      <c r="C26" s="38" t="s">
        <v>29</v>
      </c>
      <c r="D26" s="128">
        <v>5606</v>
      </c>
      <c r="E26" s="141">
        <v>0</v>
      </c>
      <c r="F26" s="145">
        <f t="shared" si="10"/>
        <v>0</v>
      </c>
      <c r="G26" s="47"/>
      <c r="H26" s="91"/>
      <c r="I26" s="47">
        <v>0</v>
      </c>
      <c r="J26" s="21"/>
      <c r="K26" s="19">
        <v>300</v>
      </c>
      <c r="L26" s="90">
        <f t="shared" si="11"/>
        <v>535.14092044238316</v>
      </c>
      <c r="M26" s="47"/>
      <c r="N26" s="47"/>
      <c r="O26" s="47"/>
      <c r="P26" s="28">
        <v>5192</v>
      </c>
      <c r="Q26" s="110">
        <v>5192</v>
      </c>
      <c r="R26" s="30">
        <f t="shared" si="8"/>
        <v>100</v>
      </c>
      <c r="S26" s="61" t="str">
        <f t="shared" si="3"/>
        <v>&gt;75%</v>
      </c>
      <c r="T26" s="74">
        <v>1408</v>
      </c>
      <c r="U26" s="74">
        <v>1408</v>
      </c>
      <c r="V26" s="75">
        <f t="shared" si="4"/>
        <v>100</v>
      </c>
      <c r="W26" s="75" t="str">
        <f t="shared" si="5"/>
        <v>&gt;90%</v>
      </c>
      <c r="X26" s="41" t="s">
        <v>126</v>
      </c>
      <c r="AE26" s="66"/>
      <c r="AF26" s="67"/>
      <c r="AH26" s="68"/>
      <c r="AJ26" s="68" t="s">
        <v>31</v>
      </c>
      <c r="AK26" s="68">
        <v>98</v>
      </c>
      <c r="AL26" s="67"/>
    </row>
    <row r="27" spans="1:38" ht="39.75" customHeight="1">
      <c r="A27" s="40"/>
      <c r="B27" s="37">
        <v>4</v>
      </c>
      <c r="C27" s="38" t="s">
        <v>30</v>
      </c>
      <c r="D27" s="128">
        <v>4724</v>
      </c>
      <c r="E27" s="141">
        <v>1</v>
      </c>
      <c r="F27" s="145">
        <f t="shared" si="10"/>
        <v>21.168501270110074</v>
      </c>
      <c r="G27" s="47"/>
      <c r="H27" s="91"/>
      <c r="I27" s="47">
        <v>0</v>
      </c>
      <c r="J27" s="21"/>
      <c r="K27" s="53">
        <v>300</v>
      </c>
      <c r="L27" s="90">
        <f t="shared" si="11"/>
        <v>635.05503810330219</v>
      </c>
      <c r="M27" s="47"/>
      <c r="N27" s="47"/>
      <c r="O27" s="47"/>
      <c r="P27" s="28">
        <v>4811</v>
      </c>
      <c r="Q27" s="110">
        <v>4787</v>
      </c>
      <c r="R27" s="30">
        <f t="shared" si="8"/>
        <v>99.501143213469135</v>
      </c>
      <c r="S27" s="61" t="str">
        <f t="shared" si="3"/>
        <v>&gt;75%</v>
      </c>
      <c r="T27" s="74">
        <v>18</v>
      </c>
      <c r="U27" s="74">
        <v>18</v>
      </c>
      <c r="V27" s="75">
        <f t="shared" si="4"/>
        <v>100</v>
      </c>
      <c r="W27" s="75" t="str">
        <f t="shared" si="5"/>
        <v>&gt;90%</v>
      </c>
      <c r="X27" s="41" t="s">
        <v>126</v>
      </c>
      <c r="AE27" s="66"/>
      <c r="AF27" s="67"/>
      <c r="AH27" s="68"/>
      <c r="AK27" s="68">
        <f>SUM(AL21:AL26)</f>
        <v>0</v>
      </c>
      <c r="AL27" s="67"/>
    </row>
    <row r="28" spans="1:38" ht="39.75" customHeight="1">
      <c r="A28" s="40"/>
      <c r="B28" s="37">
        <v>5</v>
      </c>
      <c r="C28" s="38" t="s">
        <v>31</v>
      </c>
      <c r="D28" s="128">
        <v>14266</v>
      </c>
      <c r="E28" s="141">
        <v>0</v>
      </c>
      <c r="F28" s="145">
        <f t="shared" si="10"/>
        <v>0</v>
      </c>
      <c r="G28" s="47"/>
      <c r="H28" s="91"/>
      <c r="I28" s="47">
        <v>0</v>
      </c>
      <c r="J28" s="21"/>
      <c r="K28" s="53">
        <v>310</v>
      </c>
      <c r="L28" s="90">
        <f t="shared" si="11"/>
        <v>217.2998738258797</v>
      </c>
      <c r="M28" s="47"/>
      <c r="N28" s="47"/>
      <c r="O28" s="47"/>
      <c r="P28" s="28">
        <v>12497</v>
      </c>
      <c r="Q28" s="110">
        <v>12483</v>
      </c>
      <c r="R28" s="30">
        <f t="shared" si="8"/>
        <v>99.887973113547247</v>
      </c>
      <c r="S28" s="61" t="str">
        <f t="shared" si="3"/>
        <v>&gt;75%</v>
      </c>
      <c r="T28" s="74">
        <v>2985</v>
      </c>
      <c r="U28" s="74">
        <v>2985</v>
      </c>
      <c r="V28" s="75">
        <f t="shared" si="4"/>
        <v>100</v>
      </c>
      <c r="W28" s="75" t="str">
        <f t="shared" si="5"/>
        <v>&gt;90%</v>
      </c>
      <c r="X28" s="41" t="s">
        <v>126</v>
      </c>
      <c r="AE28" s="66"/>
      <c r="AF28" s="67"/>
      <c r="AH28" s="68" t="s">
        <v>33</v>
      </c>
      <c r="AI28" s="68">
        <v>542</v>
      </c>
      <c r="AJ28" s="68" t="s">
        <v>40</v>
      </c>
      <c r="AK28" s="68">
        <v>1</v>
      </c>
      <c r="AL28" s="67"/>
    </row>
    <row r="29" spans="1:38" ht="39.75" customHeight="1">
      <c r="A29" s="40"/>
      <c r="B29" s="37">
        <v>6</v>
      </c>
      <c r="C29" s="38" t="s">
        <v>32</v>
      </c>
      <c r="D29" s="128">
        <v>10939</v>
      </c>
      <c r="E29" s="141">
        <v>0</v>
      </c>
      <c r="F29" s="145">
        <f t="shared" si="10"/>
        <v>0</v>
      </c>
      <c r="G29" s="47"/>
      <c r="H29" s="91"/>
      <c r="I29" s="47">
        <v>0</v>
      </c>
      <c r="J29" s="21"/>
      <c r="K29" s="53">
        <v>230</v>
      </c>
      <c r="L29" s="90">
        <f t="shared" si="11"/>
        <v>210.25687905658654</v>
      </c>
      <c r="M29" s="47"/>
      <c r="N29" s="47"/>
      <c r="O29" s="47"/>
      <c r="P29" s="28">
        <v>10434</v>
      </c>
      <c r="Q29" s="110">
        <v>10431</v>
      </c>
      <c r="R29" s="30">
        <f t="shared" si="8"/>
        <v>99.971247843588273</v>
      </c>
      <c r="S29" s="61" t="str">
        <f t="shared" si="3"/>
        <v>&gt;75%</v>
      </c>
      <c r="T29" s="74">
        <v>2277</v>
      </c>
      <c r="U29" s="74">
        <v>2277</v>
      </c>
      <c r="V29" s="75">
        <f t="shared" si="4"/>
        <v>100</v>
      </c>
      <c r="W29" s="75" t="str">
        <f t="shared" si="5"/>
        <v>&gt;90%</v>
      </c>
      <c r="X29" s="41" t="s">
        <v>126</v>
      </c>
      <c r="AA29" s="76"/>
      <c r="AB29" s="76"/>
      <c r="AC29" s="76"/>
      <c r="AE29" s="66"/>
      <c r="AF29" s="67"/>
      <c r="AH29" s="68"/>
      <c r="AJ29" s="68" t="s">
        <v>34</v>
      </c>
      <c r="AK29" s="68">
        <v>1</v>
      </c>
      <c r="AL29" s="67"/>
    </row>
    <row r="30" spans="1:38" s="103" customFormat="1" ht="39.75" customHeight="1">
      <c r="A30" s="132" t="s">
        <v>33</v>
      </c>
      <c r="B30" s="105"/>
      <c r="C30" s="106"/>
      <c r="D30" s="100">
        <f>SUM(D31:D38)</f>
        <v>88239</v>
      </c>
      <c r="E30" s="143">
        <f>SUM(E31:E38)</f>
        <v>1</v>
      </c>
      <c r="F30" s="89">
        <f>(E30/D30)*100000</f>
        <v>1.1332857353324493</v>
      </c>
      <c r="G30" s="90">
        <f>SUM(G31:G38)</f>
        <v>0</v>
      </c>
      <c r="H30" s="91">
        <f t="shared" si="1"/>
        <v>0</v>
      </c>
      <c r="I30" s="90">
        <f>SUM(I31:I38)</f>
        <v>0</v>
      </c>
      <c r="J30" s="91">
        <f t="shared" si="2"/>
        <v>0</v>
      </c>
      <c r="K30" s="90">
        <f>SUM(K31:K38)</f>
        <v>4455</v>
      </c>
      <c r="L30" s="90">
        <f>K30/D30*10000</f>
        <v>504.87879509060622</v>
      </c>
      <c r="M30" s="90">
        <v>50</v>
      </c>
      <c r="N30" s="90">
        <f t="shared" ref="N30:N64" si="12">M30/D30*100000</f>
        <v>56.664286766622467</v>
      </c>
      <c r="O30" s="90"/>
      <c r="P30" s="111">
        <f t="shared" ref="P30:Q30" si="13">SUM(P31:P38)</f>
        <v>64265</v>
      </c>
      <c r="Q30" s="111">
        <f t="shared" si="13"/>
        <v>61522</v>
      </c>
      <c r="R30" s="93">
        <f t="shared" si="8"/>
        <v>95.731735781529608</v>
      </c>
      <c r="S30" s="64" t="str">
        <f t="shared" si="3"/>
        <v>&gt;75%</v>
      </c>
      <c r="T30" s="94">
        <f>SUM(T31:T38)</f>
        <v>17956</v>
      </c>
      <c r="U30" s="94">
        <f>SUM(U31:U38)</f>
        <v>17956</v>
      </c>
      <c r="V30" s="95">
        <f t="shared" si="4"/>
        <v>100</v>
      </c>
      <c r="W30" s="95" t="str">
        <f t="shared" si="5"/>
        <v>&gt;90%</v>
      </c>
      <c r="X30" s="151"/>
      <c r="Y30" s="101"/>
      <c r="Z30" s="101"/>
      <c r="AA30" s="96"/>
      <c r="AB30" s="96"/>
      <c r="AC30" s="96"/>
      <c r="AD30" s="101"/>
      <c r="AE30" s="97"/>
      <c r="AH30" s="99"/>
      <c r="AI30" s="99"/>
      <c r="AJ30" s="99" t="s">
        <v>38</v>
      </c>
      <c r="AK30" s="99">
        <v>386</v>
      </c>
    </row>
    <row r="31" spans="1:38" ht="39.75" customHeight="1">
      <c r="A31" s="36"/>
      <c r="B31" s="37">
        <v>1</v>
      </c>
      <c r="C31" s="38" t="s">
        <v>34</v>
      </c>
      <c r="D31" s="39">
        <v>7642</v>
      </c>
      <c r="E31" s="141">
        <v>0</v>
      </c>
      <c r="F31" s="145">
        <f t="shared" ref="F31:F38" si="14">(E31/D31)*100000</f>
        <v>0</v>
      </c>
      <c r="G31" s="47"/>
      <c r="H31" s="91"/>
      <c r="I31" s="47">
        <v>0</v>
      </c>
      <c r="J31" s="21"/>
      <c r="K31" s="63">
        <v>387</v>
      </c>
      <c r="L31" s="90">
        <f t="shared" ref="L31:L38" si="15">K31/D31*10000</f>
        <v>506.41193404867835</v>
      </c>
      <c r="M31" s="47"/>
      <c r="N31" s="47"/>
      <c r="O31" s="47"/>
      <c r="P31" s="28">
        <v>5606</v>
      </c>
      <c r="Q31" s="28">
        <v>5413</v>
      </c>
      <c r="R31" s="30">
        <f t="shared" si="8"/>
        <v>96.557260078487346</v>
      </c>
      <c r="S31" s="61" t="str">
        <f t="shared" si="3"/>
        <v>&gt;75%</v>
      </c>
      <c r="T31" s="74">
        <v>1299</v>
      </c>
      <c r="U31" s="74">
        <v>1299</v>
      </c>
      <c r="V31" s="75">
        <f t="shared" si="4"/>
        <v>100</v>
      </c>
      <c r="W31" s="75" t="str">
        <f t="shared" si="5"/>
        <v>&gt;90%</v>
      </c>
      <c r="X31" s="41" t="s">
        <v>126</v>
      </c>
      <c r="AA31" s="65" t="s">
        <v>179</v>
      </c>
      <c r="AE31" s="66"/>
      <c r="AF31" s="67"/>
      <c r="AH31" s="68"/>
      <c r="AJ31" s="68" t="s">
        <v>35</v>
      </c>
      <c r="AK31" s="68">
        <v>1</v>
      </c>
      <c r="AL31" s="67"/>
    </row>
    <row r="32" spans="1:38" ht="39.75" customHeight="1">
      <c r="A32" s="40"/>
      <c r="B32" s="37">
        <v>2</v>
      </c>
      <c r="C32" s="38" t="s">
        <v>35</v>
      </c>
      <c r="D32" s="39">
        <v>19295</v>
      </c>
      <c r="E32" s="141">
        <v>0</v>
      </c>
      <c r="F32" s="145">
        <f t="shared" si="14"/>
        <v>0</v>
      </c>
      <c r="G32" s="47"/>
      <c r="H32" s="91"/>
      <c r="I32" s="47">
        <v>0</v>
      </c>
      <c r="J32" s="21"/>
      <c r="K32" s="63">
        <v>968</v>
      </c>
      <c r="L32" s="90">
        <f t="shared" si="15"/>
        <v>501.68437419020472</v>
      </c>
      <c r="M32" s="47"/>
      <c r="N32" s="47"/>
      <c r="O32" s="47"/>
      <c r="P32" s="28">
        <v>12389</v>
      </c>
      <c r="Q32" s="28">
        <v>12012</v>
      </c>
      <c r="R32" s="30">
        <f t="shared" si="8"/>
        <v>96.956977964323187</v>
      </c>
      <c r="S32" s="61" t="str">
        <f t="shared" si="3"/>
        <v>&gt;75%</v>
      </c>
      <c r="T32" s="74">
        <v>3650</v>
      </c>
      <c r="U32" s="74">
        <v>3650</v>
      </c>
      <c r="V32" s="75">
        <f t="shared" si="4"/>
        <v>100</v>
      </c>
      <c r="W32" s="75" t="str">
        <f t="shared" si="5"/>
        <v>&gt;90%</v>
      </c>
      <c r="X32" s="41" t="s">
        <v>126</v>
      </c>
      <c r="AK32" s="68" t="s">
        <v>36</v>
      </c>
      <c r="AL32" s="68">
        <v>61</v>
      </c>
    </row>
    <row r="33" spans="1:38" ht="39.75" customHeight="1">
      <c r="A33" s="40"/>
      <c r="B33" s="37">
        <v>3</v>
      </c>
      <c r="C33" s="38" t="s">
        <v>36</v>
      </c>
      <c r="D33" s="39">
        <v>6999</v>
      </c>
      <c r="E33" s="141">
        <v>0</v>
      </c>
      <c r="F33" s="145">
        <f t="shared" si="14"/>
        <v>0</v>
      </c>
      <c r="G33" s="47"/>
      <c r="H33" s="91"/>
      <c r="I33" s="47">
        <v>0</v>
      </c>
      <c r="J33" s="21"/>
      <c r="K33" s="63">
        <v>359</v>
      </c>
      <c r="L33" s="90">
        <f t="shared" si="15"/>
        <v>512.93041863123301</v>
      </c>
      <c r="M33" s="47"/>
      <c r="N33" s="47"/>
      <c r="O33" s="47"/>
      <c r="P33" s="28">
        <v>4931</v>
      </c>
      <c r="Q33" s="28">
        <v>4713</v>
      </c>
      <c r="R33" s="30">
        <f t="shared" si="8"/>
        <v>95.578990062867575</v>
      </c>
      <c r="S33" s="61" t="str">
        <f t="shared" si="3"/>
        <v>&gt;75%</v>
      </c>
      <c r="T33" s="74">
        <v>2422</v>
      </c>
      <c r="U33" s="74">
        <v>2422</v>
      </c>
      <c r="V33" s="75">
        <f t="shared" si="4"/>
        <v>100</v>
      </c>
      <c r="W33" s="75" t="str">
        <f t="shared" si="5"/>
        <v>&gt;90%</v>
      </c>
      <c r="X33" s="41" t="s">
        <v>126</v>
      </c>
      <c r="AK33" s="68" t="s">
        <v>41</v>
      </c>
      <c r="AL33" s="68">
        <v>47</v>
      </c>
    </row>
    <row r="34" spans="1:38" ht="39.75" customHeight="1">
      <c r="A34" s="40"/>
      <c r="B34" s="37">
        <v>4</v>
      </c>
      <c r="C34" s="38" t="s">
        <v>37</v>
      </c>
      <c r="D34" s="39">
        <v>9501</v>
      </c>
      <c r="E34" s="141">
        <v>1</v>
      </c>
      <c r="F34" s="145">
        <f t="shared" si="14"/>
        <v>10.525207872855489</v>
      </c>
      <c r="G34" s="47"/>
      <c r="H34" s="91"/>
      <c r="I34" s="47">
        <v>0</v>
      </c>
      <c r="J34" s="21"/>
      <c r="K34" s="63">
        <v>483</v>
      </c>
      <c r="L34" s="90">
        <f t="shared" si="15"/>
        <v>508.36754025892009</v>
      </c>
      <c r="M34" s="47"/>
      <c r="N34" s="47"/>
      <c r="O34" s="47"/>
      <c r="P34" s="28">
        <v>8342</v>
      </c>
      <c r="Q34" s="28">
        <v>8137</v>
      </c>
      <c r="R34" s="30">
        <f t="shared" si="8"/>
        <v>97.542555742028298</v>
      </c>
      <c r="S34" s="61" t="str">
        <f t="shared" si="3"/>
        <v>&gt;75%</v>
      </c>
      <c r="T34" s="74">
        <v>2024</v>
      </c>
      <c r="U34" s="74">
        <v>2024</v>
      </c>
      <c r="V34" s="75">
        <f t="shared" si="4"/>
        <v>100</v>
      </c>
      <c r="W34" s="75" t="str">
        <f t="shared" si="5"/>
        <v>&gt;90%</v>
      </c>
      <c r="X34" s="41" t="s">
        <v>126</v>
      </c>
      <c r="AK34" s="68" t="s">
        <v>37</v>
      </c>
      <c r="AL34" s="68">
        <v>19</v>
      </c>
    </row>
    <row r="35" spans="1:38" ht="39.75" customHeight="1">
      <c r="A35" s="40"/>
      <c r="B35" s="37">
        <v>5</v>
      </c>
      <c r="C35" s="38" t="s">
        <v>38</v>
      </c>
      <c r="D35" s="39">
        <v>11285</v>
      </c>
      <c r="E35" s="141">
        <v>0</v>
      </c>
      <c r="F35" s="145">
        <f t="shared" si="14"/>
        <v>0</v>
      </c>
      <c r="G35" s="47"/>
      <c r="H35" s="91"/>
      <c r="I35" s="47">
        <v>0</v>
      </c>
      <c r="J35" s="21"/>
      <c r="K35" s="63">
        <v>572</v>
      </c>
      <c r="L35" s="90">
        <f t="shared" si="15"/>
        <v>506.86752326096587</v>
      </c>
      <c r="M35" s="47"/>
      <c r="N35" s="47"/>
      <c r="O35" s="47"/>
      <c r="P35" s="28">
        <v>8153</v>
      </c>
      <c r="Q35" s="28">
        <v>7863</v>
      </c>
      <c r="R35" s="30">
        <f t="shared" si="8"/>
        <v>96.443027106586527</v>
      </c>
      <c r="S35" s="61" t="str">
        <f t="shared" si="3"/>
        <v>&gt;75%</v>
      </c>
      <c r="T35" s="74">
        <v>1991</v>
      </c>
      <c r="U35" s="74">
        <v>1991</v>
      </c>
      <c r="V35" s="75">
        <f t="shared" si="4"/>
        <v>100</v>
      </c>
      <c r="W35" s="75" t="str">
        <f t="shared" si="5"/>
        <v>&gt;90%</v>
      </c>
      <c r="X35" s="41" t="s">
        <v>126</v>
      </c>
      <c r="AK35" s="68" t="s">
        <v>39</v>
      </c>
      <c r="AL35" s="68">
        <v>36</v>
      </c>
    </row>
    <row r="36" spans="1:38" ht="39.75" customHeight="1">
      <c r="A36" s="40"/>
      <c r="B36" s="37">
        <v>6</v>
      </c>
      <c r="C36" s="38" t="s">
        <v>39</v>
      </c>
      <c r="D36" s="39">
        <v>9745</v>
      </c>
      <c r="E36" s="141">
        <v>0</v>
      </c>
      <c r="F36" s="145">
        <f t="shared" si="14"/>
        <v>0</v>
      </c>
      <c r="G36" s="47"/>
      <c r="H36" s="91"/>
      <c r="I36" s="47">
        <v>0</v>
      </c>
      <c r="J36" s="21"/>
      <c r="K36" s="63">
        <v>488</v>
      </c>
      <c r="L36" s="90">
        <f t="shared" si="15"/>
        <v>500.7696254489482</v>
      </c>
      <c r="M36" s="47"/>
      <c r="N36" s="47"/>
      <c r="O36" s="47"/>
      <c r="P36" s="28">
        <v>8194</v>
      </c>
      <c r="Q36" s="28">
        <v>7934</v>
      </c>
      <c r="R36" s="30">
        <f t="shared" si="8"/>
        <v>96.826946546253353</v>
      </c>
      <c r="S36" s="61" t="str">
        <f t="shared" si="3"/>
        <v>&gt;75%</v>
      </c>
      <c r="T36" s="74">
        <v>2066</v>
      </c>
      <c r="U36" s="74">
        <v>2066</v>
      </c>
      <c r="V36" s="75">
        <f t="shared" si="4"/>
        <v>100</v>
      </c>
      <c r="W36" s="75" t="str">
        <f t="shared" si="5"/>
        <v>&gt;90%</v>
      </c>
      <c r="X36" s="41" t="s">
        <v>126</v>
      </c>
      <c r="AL36" s="68">
        <f>SUM(AL28:AL35)</f>
        <v>163</v>
      </c>
    </row>
    <row r="37" spans="1:38" ht="39.75" customHeight="1">
      <c r="A37" s="40"/>
      <c r="B37" s="37">
        <v>7</v>
      </c>
      <c r="C37" s="38" t="s">
        <v>40</v>
      </c>
      <c r="D37" s="39">
        <v>9998</v>
      </c>
      <c r="E37" s="141">
        <v>0</v>
      </c>
      <c r="F37" s="145">
        <f t="shared" si="14"/>
        <v>0</v>
      </c>
      <c r="G37" s="47"/>
      <c r="H37" s="91"/>
      <c r="I37" s="47">
        <v>0</v>
      </c>
      <c r="J37" s="21"/>
      <c r="K37" s="63">
        <v>505</v>
      </c>
      <c r="L37" s="90">
        <f t="shared" si="15"/>
        <v>505.10102020404082</v>
      </c>
      <c r="M37" s="47"/>
      <c r="N37" s="47"/>
      <c r="O37" s="47"/>
      <c r="P37" s="28">
        <v>6507</v>
      </c>
      <c r="Q37" s="28">
        <v>6215</v>
      </c>
      <c r="R37" s="30">
        <f t="shared" si="8"/>
        <v>95.512524973105883</v>
      </c>
      <c r="S37" s="61" t="str">
        <f t="shared" si="3"/>
        <v>&gt;75%</v>
      </c>
      <c r="T37" s="74">
        <v>2464</v>
      </c>
      <c r="U37" s="74">
        <v>2464</v>
      </c>
      <c r="V37" s="75">
        <f t="shared" si="4"/>
        <v>100</v>
      </c>
      <c r="W37" s="75" t="str">
        <f t="shared" si="5"/>
        <v>&gt;90%</v>
      </c>
      <c r="X37" s="41" t="s">
        <v>126</v>
      </c>
      <c r="AI37" s="68" t="s">
        <v>42</v>
      </c>
      <c r="AJ37" s="68">
        <v>463</v>
      </c>
      <c r="AK37" s="68" t="s">
        <v>135</v>
      </c>
      <c r="AL37" s="68">
        <v>14</v>
      </c>
    </row>
    <row r="38" spans="1:38" ht="39.75" customHeight="1">
      <c r="A38" s="40"/>
      <c r="B38" s="37">
        <v>8</v>
      </c>
      <c r="C38" s="38" t="s">
        <v>41</v>
      </c>
      <c r="D38" s="39">
        <v>13774</v>
      </c>
      <c r="E38" s="141">
        <v>0</v>
      </c>
      <c r="F38" s="145">
        <f t="shared" si="14"/>
        <v>0</v>
      </c>
      <c r="G38" s="47"/>
      <c r="H38" s="91"/>
      <c r="I38" s="47">
        <v>0</v>
      </c>
      <c r="J38" s="21"/>
      <c r="K38" s="63">
        <v>693</v>
      </c>
      <c r="L38" s="90">
        <f t="shared" si="15"/>
        <v>503.12182372586028</v>
      </c>
      <c r="M38" s="47"/>
      <c r="N38" s="47"/>
      <c r="O38" s="47"/>
      <c r="P38" s="28">
        <v>10143</v>
      </c>
      <c r="Q38" s="28">
        <v>9235</v>
      </c>
      <c r="R38" s="30">
        <f t="shared" si="8"/>
        <v>91.048013408261852</v>
      </c>
      <c r="S38" s="61" t="str">
        <f t="shared" si="3"/>
        <v>&gt;75%</v>
      </c>
      <c r="T38" s="74">
        <v>2040</v>
      </c>
      <c r="U38" s="74">
        <v>2040</v>
      </c>
      <c r="V38" s="75">
        <f t="shared" si="4"/>
        <v>100</v>
      </c>
      <c r="W38" s="75" t="str">
        <f t="shared" si="5"/>
        <v>&gt;90%</v>
      </c>
      <c r="X38" s="41" t="s">
        <v>126</v>
      </c>
      <c r="AA38" s="76"/>
      <c r="AB38" s="76"/>
      <c r="AC38" s="76"/>
      <c r="AD38" s="76"/>
      <c r="AK38" s="68" t="s">
        <v>43</v>
      </c>
      <c r="AL38" s="68">
        <v>34</v>
      </c>
    </row>
    <row r="39" spans="1:38" s="103" customFormat="1" ht="39.75" customHeight="1">
      <c r="A39" s="132" t="s">
        <v>42</v>
      </c>
      <c r="B39" s="105"/>
      <c r="C39" s="106"/>
      <c r="D39" s="100">
        <f>SUM(D40:D55)</f>
        <v>129538</v>
      </c>
      <c r="E39" s="143">
        <f>SUM(E40:E55)</f>
        <v>3</v>
      </c>
      <c r="F39" s="89">
        <f t="shared" si="0"/>
        <v>2.3159227408173662</v>
      </c>
      <c r="G39" s="90">
        <v>0</v>
      </c>
      <c r="H39" s="91">
        <f t="shared" si="1"/>
        <v>0</v>
      </c>
      <c r="I39" s="90">
        <f>SUM(I40:I55)</f>
        <v>0</v>
      </c>
      <c r="J39" s="91">
        <f t="shared" si="2"/>
        <v>0</v>
      </c>
      <c r="K39" s="90">
        <f>SUM(K40:K55)</f>
        <v>6799.9</v>
      </c>
      <c r="L39" s="90">
        <f>K39/D39*10000</f>
        <v>524.93476817613362</v>
      </c>
      <c r="M39" s="90">
        <v>130</v>
      </c>
      <c r="N39" s="90">
        <f t="shared" si="12"/>
        <v>100.35665210208589</v>
      </c>
      <c r="O39" s="90">
        <v>2</v>
      </c>
      <c r="P39" s="92">
        <f>SUM(P40:P55)</f>
        <v>105193</v>
      </c>
      <c r="Q39" s="92">
        <f>SUM(Q40:Q55)</f>
        <v>104457</v>
      </c>
      <c r="R39" s="93">
        <f t="shared" si="8"/>
        <v>99.300333672392654</v>
      </c>
      <c r="S39" s="64" t="str">
        <f t="shared" si="3"/>
        <v>&gt;75%</v>
      </c>
      <c r="T39" s="94">
        <f>SUM(T40:T55)</f>
        <v>16237</v>
      </c>
      <c r="U39" s="94">
        <f>SUM(U40:U55)</f>
        <v>16031</v>
      </c>
      <c r="V39" s="95">
        <f t="shared" si="4"/>
        <v>98.731292726488888</v>
      </c>
      <c r="W39" s="95" t="str">
        <f t="shared" si="5"/>
        <v>&gt;90%</v>
      </c>
      <c r="X39" s="151"/>
      <c r="Y39" s="101"/>
      <c r="Z39" s="101"/>
      <c r="AA39" s="96"/>
      <c r="AB39" s="96"/>
      <c r="AC39" s="96"/>
      <c r="AD39" s="96"/>
      <c r="AE39" s="101"/>
      <c r="AF39" s="97"/>
      <c r="AI39" s="99"/>
      <c r="AJ39" s="99"/>
      <c r="AK39" s="99" t="s">
        <v>45</v>
      </c>
      <c r="AL39" s="99">
        <v>6</v>
      </c>
    </row>
    <row r="40" spans="1:38" ht="39.75" customHeight="1">
      <c r="A40" s="36"/>
      <c r="B40" s="37">
        <v>1</v>
      </c>
      <c r="C40" s="38" t="s">
        <v>43</v>
      </c>
      <c r="D40" s="39">
        <v>11336</v>
      </c>
      <c r="E40" s="141">
        <v>1</v>
      </c>
      <c r="F40" s="145">
        <f t="shared" si="0"/>
        <v>8.8214537755822171</v>
      </c>
      <c r="G40" s="42"/>
      <c r="H40" s="91"/>
      <c r="I40" s="152">
        <v>0</v>
      </c>
      <c r="J40" s="21"/>
      <c r="K40" s="47">
        <v>1000</v>
      </c>
      <c r="L40" s="90">
        <f t="shared" ref="L40:L55" si="16">K40/D40*10000</f>
        <v>882.14537755822164</v>
      </c>
      <c r="M40" s="47"/>
      <c r="N40" s="47"/>
      <c r="O40" s="47"/>
      <c r="P40" s="28">
        <v>8527</v>
      </c>
      <c r="Q40" s="28">
        <v>8575</v>
      </c>
      <c r="R40" s="30">
        <f t="shared" si="8"/>
        <v>100.56291779054767</v>
      </c>
      <c r="S40" s="61" t="str">
        <f t="shared" si="3"/>
        <v>&gt;75%</v>
      </c>
      <c r="T40" s="74">
        <v>2080</v>
      </c>
      <c r="U40" s="74">
        <v>2037</v>
      </c>
      <c r="V40" s="75">
        <f t="shared" si="4"/>
        <v>97.932692307692307</v>
      </c>
      <c r="W40" s="75" t="str">
        <f t="shared" si="5"/>
        <v>&gt;90%</v>
      </c>
      <c r="X40" s="41" t="s">
        <v>126</v>
      </c>
      <c r="AK40" s="68" t="s">
        <v>55</v>
      </c>
      <c r="AL40" s="68">
        <v>10</v>
      </c>
    </row>
    <row r="41" spans="1:38" ht="39.75" customHeight="1">
      <c r="A41" s="40"/>
      <c r="B41" s="37">
        <v>2</v>
      </c>
      <c r="C41" s="38" t="s">
        <v>44</v>
      </c>
      <c r="D41" s="39">
        <v>6380</v>
      </c>
      <c r="E41" s="141">
        <v>0</v>
      </c>
      <c r="F41" s="145">
        <f t="shared" si="0"/>
        <v>0</v>
      </c>
      <c r="G41" s="42"/>
      <c r="H41" s="91"/>
      <c r="I41" s="152">
        <v>0</v>
      </c>
      <c r="J41" s="21"/>
      <c r="K41" s="47">
        <v>320</v>
      </c>
      <c r="L41" s="90">
        <f t="shared" si="16"/>
        <v>501.56739811912223</v>
      </c>
      <c r="M41" s="47"/>
      <c r="N41" s="47"/>
      <c r="O41" s="47"/>
      <c r="P41" s="28">
        <v>4893</v>
      </c>
      <c r="Q41" s="28">
        <v>4853</v>
      </c>
      <c r="R41" s="30">
        <f t="shared" si="8"/>
        <v>99.182505620273858</v>
      </c>
      <c r="S41" s="61" t="str">
        <f t="shared" si="3"/>
        <v>&gt;75%</v>
      </c>
      <c r="T41" s="74">
        <v>238</v>
      </c>
      <c r="U41" s="74">
        <v>218</v>
      </c>
      <c r="V41" s="75">
        <f t="shared" si="4"/>
        <v>91.596638655462186</v>
      </c>
      <c r="W41" s="75" t="str">
        <f t="shared" si="5"/>
        <v>&gt;90%</v>
      </c>
      <c r="X41" s="41" t="s">
        <v>126</v>
      </c>
      <c r="AK41" s="68" t="s">
        <v>48</v>
      </c>
      <c r="AL41" s="68">
        <v>6</v>
      </c>
    </row>
    <row r="42" spans="1:38" ht="39.75" customHeight="1">
      <c r="A42" s="40"/>
      <c r="B42" s="37">
        <v>3</v>
      </c>
      <c r="C42" s="38" t="s">
        <v>45</v>
      </c>
      <c r="D42" s="39">
        <v>8387</v>
      </c>
      <c r="E42" s="141">
        <v>0</v>
      </c>
      <c r="F42" s="145">
        <f t="shared" si="0"/>
        <v>0</v>
      </c>
      <c r="G42" s="42"/>
      <c r="H42" s="91"/>
      <c r="I42" s="152">
        <v>0</v>
      </c>
      <c r="J42" s="21"/>
      <c r="K42" s="47">
        <v>420</v>
      </c>
      <c r="L42" s="90">
        <f t="shared" si="16"/>
        <v>500.77500894241086</v>
      </c>
      <c r="M42" s="47"/>
      <c r="N42" s="47"/>
      <c r="O42" s="47"/>
      <c r="P42" s="28">
        <v>5606</v>
      </c>
      <c r="Q42" s="28">
        <v>5426</v>
      </c>
      <c r="R42" s="30">
        <f t="shared" si="8"/>
        <v>96.78915447734569</v>
      </c>
      <c r="S42" s="61" t="str">
        <f t="shared" si="3"/>
        <v>&gt;75%</v>
      </c>
      <c r="T42" s="74">
        <v>586</v>
      </c>
      <c r="U42" s="74">
        <v>559</v>
      </c>
      <c r="V42" s="75">
        <f t="shared" si="4"/>
        <v>95.392491467576789</v>
      </c>
      <c r="W42" s="75" t="str">
        <f t="shared" si="5"/>
        <v>&gt;90%</v>
      </c>
      <c r="X42" s="41" t="s">
        <v>126</v>
      </c>
      <c r="AK42" s="68" t="s">
        <v>44</v>
      </c>
      <c r="AL42" s="68">
        <v>36</v>
      </c>
    </row>
    <row r="43" spans="1:38" ht="39.75" customHeight="1">
      <c r="A43" s="40"/>
      <c r="B43" s="37">
        <v>4</v>
      </c>
      <c r="C43" s="38" t="s">
        <v>46</v>
      </c>
      <c r="D43" s="39">
        <v>12312</v>
      </c>
      <c r="E43" s="141">
        <v>1</v>
      </c>
      <c r="F43" s="145">
        <f t="shared" si="0"/>
        <v>8.1221572449642618</v>
      </c>
      <c r="G43" s="42"/>
      <c r="H43" s="91"/>
      <c r="I43" s="152">
        <v>0</v>
      </c>
      <c r="J43" s="21"/>
      <c r="K43" s="47">
        <v>500</v>
      </c>
      <c r="L43" s="90">
        <f t="shared" si="16"/>
        <v>406.10786224821311</v>
      </c>
      <c r="M43" s="47"/>
      <c r="N43" s="47"/>
      <c r="O43" s="47"/>
      <c r="P43" s="28">
        <v>10597</v>
      </c>
      <c r="Q43" s="28">
        <v>10567</v>
      </c>
      <c r="R43" s="30">
        <f t="shared" si="8"/>
        <v>99.71690100971972</v>
      </c>
      <c r="S43" s="61" t="str">
        <f t="shared" si="3"/>
        <v>&gt;75%</v>
      </c>
      <c r="T43" s="74">
        <v>734</v>
      </c>
      <c r="U43" s="74">
        <v>728</v>
      </c>
      <c r="V43" s="75">
        <f t="shared" si="4"/>
        <v>99.182561307901906</v>
      </c>
      <c r="W43" s="75" t="str">
        <f t="shared" si="5"/>
        <v>&gt;90%</v>
      </c>
      <c r="X43" s="41" t="s">
        <v>126</v>
      </c>
      <c r="AK43" s="68" t="s">
        <v>56</v>
      </c>
      <c r="AL43" s="68">
        <v>25</v>
      </c>
    </row>
    <row r="44" spans="1:38" ht="39.75" customHeight="1">
      <c r="A44" s="40"/>
      <c r="B44" s="37">
        <v>5</v>
      </c>
      <c r="C44" s="38" t="s">
        <v>47</v>
      </c>
      <c r="D44" s="39">
        <v>3760</v>
      </c>
      <c r="E44" s="141">
        <v>1</v>
      </c>
      <c r="F44" s="145">
        <f t="shared" si="0"/>
        <v>26.595744680851066</v>
      </c>
      <c r="G44" s="42"/>
      <c r="H44" s="91"/>
      <c r="I44" s="152">
        <v>0</v>
      </c>
      <c r="J44" s="21"/>
      <c r="K44" s="47">
        <v>190</v>
      </c>
      <c r="L44" s="90">
        <f t="shared" si="16"/>
        <v>505.31914893617017</v>
      </c>
      <c r="M44" s="47"/>
      <c r="N44" s="47"/>
      <c r="O44" s="47"/>
      <c r="P44" s="28">
        <v>3663</v>
      </c>
      <c r="Q44" s="28">
        <v>3640</v>
      </c>
      <c r="R44" s="30">
        <f t="shared" si="8"/>
        <v>99.37209937209937</v>
      </c>
      <c r="S44" s="61" t="str">
        <f t="shared" si="3"/>
        <v>&gt;75%</v>
      </c>
      <c r="T44" s="74">
        <v>958</v>
      </c>
      <c r="U44" s="74">
        <v>952</v>
      </c>
      <c r="V44" s="75">
        <f t="shared" si="4"/>
        <v>99.373695198329855</v>
      </c>
      <c r="W44" s="75" t="str">
        <f t="shared" si="5"/>
        <v>&gt;90%</v>
      </c>
      <c r="X44" s="41" t="s">
        <v>126</v>
      </c>
      <c r="AK44" s="68" t="s">
        <v>58</v>
      </c>
      <c r="AL44" s="68">
        <v>127</v>
      </c>
    </row>
    <row r="45" spans="1:38" ht="39.75" customHeight="1">
      <c r="A45" s="40"/>
      <c r="B45" s="37">
        <v>6</v>
      </c>
      <c r="C45" s="38" t="s">
        <v>48</v>
      </c>
      <c r="D45" s="39">
        <v>8501</v>
      </c>
      <c r="E45" s="141">
        <v>0</v>
      </c>
      <c r="F45" s="145">
        <f t="shared" si="0"/>
        <v>0</v>
      </c>
      <c r="G45" s="42"/>
      <c r="H45" s="91"/>
      <c r="I45" s="152">
        <v>0</v>
      </c>
      <c r="J45" s="21"/>
      <c r="K45" s="47">
        <v>425.05</v>
      </c>
      <c r="L45" s="90">
        <f t="shared" si="16"/>
        <v>500</v>
      </c>
      <c r="M45" s="47"/>
      <c r="N45" s="47"/>
      <c r="O45" s="47"/>
      <c r="P45" s="28">
        <v>7905</v>
      </c>
      <c r="Q45" s="28">
        <v>7905</v>
      </c>
      <c r="R45" s="30">
        <f t="shared" si="8"/>
        <v>100</v>
      </c>
      <c r="S45" s="61" t="str">
        <f t="shared" si="3"/>
        <v>&gt;75%</v>
      </c>
      <c r="T45" s="74">
        <v>2108</v>
      </c>
      <c r="U45" s="74">
        <v>2066</v>
      </c>
      <c r="V45" s="75">
        <f t="shared" si="4"/>
        <v>98.007590132827332</v>
      </c>
      <c r="W45" s="75" t="str">
        <f t="shared" si="5"/>
        <v>&gt;90%</v>
      </c>
      <c r="X45" s="41" t="s">
        <v>126</v>
      </c>
      <c r="AK45" s="68" t="s">
        <v>52</v>
      </c>
      <c r="AL45" s="68">
        <v>2</v>
      </c>
    </row>
    <row r="46" spans="1:38" ht="39.75" customHeight="1">
      <c r="A46" s="40"/>
      <c r="B46" s="37">
        <v>7</v>
      </c>
      <c r="C46" s="38" t="s">
        <v>49</v>
      </c>
      <c r="D46" s="39">
        <v>9153</v>
      </c>
      <c r="E46" s="141">
        <v>0</v>
      </c>
      <c r="F46" s="145">
        <f t="shared" si="0"/>
        <v>0</v>
      </c>
      <c r="G46" s="42"/>
      <c r="H46" s="91"/>
      <c r="I46" s="152">
        <v>0</v>
      </c>
      <c r="J46" s="21"/>
      <c r="K46" s="47">
        <v>455</v>
      </c>
      <c r="L46" s="90">
        <f t="shared" si="16"/>
        <v>497.10477439091011</v>
      </c>
      <c r="M46" s="47"/>
      <c r="N46" s="47"/>
      <c r="O46" s="47"/>
      <c r="P46" s="28">
        <v>6018</v>
      </c>
      <c r="Q46" s="28">
        <v>5912</v>
      </c>
      <c r="R46" s="30">
        <f t="shared" si="8"/>
        <v>98.238617480890667</v>
      </c>
      <c r="S46" s="61" t="str">
        <f t="shared" si="3"/>
        <v>&gt;75%</v>
      </c>
      <c r="T46" s="74">
        <v>502</v>
      </c>
      <c r="U46" s="74">
        <v>496</v>
      </c>
      <c r="V46" s="75">
        <f t="shared" si="4"/>
        <v>98.804780876494021</v>
      </c>
      <c r="W46" s="75" t="str">
        <f t="shared" si="5"/>
        <v>&gt;90%</v>
      </c>
      <c r="X46" s="41" t="s">
        <v>126</v>
      </c>
      <c r="AK46" s="68" t="s">
        <v>51</v>
      </c>
      <c r="AL46" s="68">
        <v>5</v>
      </c>
    </row>
    <row r="47" spans="1:38" ht="39.75" customHeight="1">
      <c r="A47" s="40"/>
      <c r="B47" s="37">
        <v>8</v>
      </c>
      <c r="C47" s="38" t="s">
        <v>50</v>
      </c>
      <c r="D47" s="39">
        <v>9728</v>
      </c>
      <c r="E47" s="141">
        <v>0</v>
      </c>
      <c r="F47" s="145">
        <f t="shared" si="0"/>
        <v>0</v>
      </c>
      <c r="G47" s="42"/>
      <c r="H47" s="91"/>
      <c r="I47" s="152">
        <v>0</v>
      </c>
      <c r="J47" s="21"/>
      <c r="K47" s="47">
        <v>485</v>
      </c>
      <c r="L47" s="90">
        <f t="shared" si="16"/>
        <v>498.56085526315792</v>
      </c>
      <c r="M47" s="47"/>
      <c r="N47" s="47"/>
      <c r="O47" s="47"/>
      <c r="P47" s="28">
        <v>8508</v>
      </c>
      <c r="Q47" s="28">
        <v>8496</v>
      </c>
      <c r="R47" s="30">
        <f t="shared" si="8"/>
        <v>99.858956276445696</v>
      </c>
      <c r="S47" s="61" t="str">
        <f t="shared" si="3"/>
        <v>&gt;75%</v>
      </c>
      <c r="T47" s="74">
        <v>790</v>
      </c>
      <c r="U47" s="74">
        <v>781</v>
      </c>
      <c r="V47" s="75">
        <f t="shared" si="4"/>
        <v>98.860759493670898</v>
      </c>
      <c r="W47" s="75" t="str">
        <f t="shared" si="5"/>
        <v>&gt;90%</v>
      </c>
      <c r="X47" s="41" t="s">
        <v>126</v>
      </c>
      <c r="AK47" s="68" t="s">
        <v>46</v>
      </c>
      <c r="AL47" s="68">
        <v>72</v>
      </c>
    </row>
    <row r="48" spans="1:38" ht="39.75" customHeight="1">
      <c r="A48" s="40"/>
      <c r="B48" s="37">
        <v>9</v>
      </c>
      <c r="C48" s="38" t="s">
        <v>51</v>
      </c>
      <c r="D48" s="39">
        <v>7303</v>
      </c>
      <c r="E48" s="141">
        <v>0</v>
      </c>
      <c r="F48" s="145">
        <f t="shared" si="0"/>
        <v>0</v>
      </c>
      <c r="G48" s="42"/>
      <c r="H48" s="91"/>
      <c r="I48" s="152">
        <v>0</v>
      </c>
      <c r="J48" s="21"/>
      <c r="K48" s="47">
        <v>365.15</v>
      </c>
      <c r="L48" s="90">
        <f t="shared" si="16"/>
        <v>499.99999999999994</v>
      </c>
      <c r="M48" s="47"/>
      <c r="N48" s="47"/>
      <c r="O48" s="47"/>
      <c r="P48" s="28">
        <v>5197</v>
      </c>
      <c r="Q48" s="28">
        <v>5121</v>
      </c>
      <c r="R48" s="30">
        <f t="shared" si="8"/>
        <v>98.537617856455654</v>
      </c>
      <c r="S48" s="61" t="str">
        <f t="shared" si="3"/>
        <v>&gt;75%</v>
      </c>
      <c r="T48" s="74">
        <v>530</v>
      </c>
      <c r="U48" s="74">
        <v>526</v>
      </c>
      <c r="V48" s="75">
        <f t="shared" si="4"/>
        <v>99.245283018867923</v>
      </c>
      <c r="W48" s="75" t="str">
        <f t="shared" si="5"/>
        <v>&gt;90%</v>
      </c>
      <c r="X48" s="41" t="s">
        <v>126</v>
      </c>
      <c r="AK48" s="68" t="s">
        <v>54</v>
      </c>
      <c r="AL48" s="68">
        <v>16</v>
      </c>
    </row>
    <row r="49" spans="1:38" ht="39.75" customHeight="1">
      <c r="A49" s="40"/>
      <c r="B49" s="37">
        <v>10</v>
      </c>
      <c r="C49" s="38" t="s">
        <v>52</v>
      </c>
      <c r="D49" s="39">
        <v>7450</v>
      </c>
      <c r="E49" s="141">
        <v>0</v>
      </c>
      <c r="F49" s="145">
        <f t="shared" si="0"/>
        <v>0</v>
      </c>
      <c r="G49" s="42"/>
      <c r="H49" s="91"/>
      <c r="I49" s="152">
        <v>0</v>
      </c>
      <c r="J49" s="21"/>
      <c r="K49" s="47">
        <v>370</v>
      </c>
      <c r="L49" s="90">
        <f t="shared" si="16"/>
        <v>496.64429530201346</v>
      </c>
      <c r="M49" s="47"/>
      <c r="N49" s="47"/>
      <c r="O49" s="47"/>
      <c r="P49" s="28">
        <v>5865</v>
      </c>
      <c r="Q49" s="130">
        <v>5840</v>
      </c>
      <c r="R49" s="30">
        <f t="shared" si="8"/>
        <v>99.573742540494464</v>
      </c>
      <c r="S49" s="61" t="str">
        <f t="shared" si="3"/>
        <v>&gt;75%</v>
      </c>
      <c r="T49" s="74">
        <v>1439</v>
      </c>
      <c r="U49" s="74">
        <v>1420</v>
      </c>
      <c r="V49" s="75">
        <f t="shared" si="4"/>
        <v>98.679638637943015</v>
      </c>
      <c r="W49" s="75" t="str">
        <f t="shared" si="5"/>
        <v>&gt;90%</v>
      </c>
      <c r="X49" s="41" t="s">
        <v>126</v>
      </c>
      <c r="AK49" s="68" t="s">
        <v>47</v>
      </c>
      <c r="AL49" s="68">
        <v>82</v>
      </c>
    </row>
    <row r="50" spans="1:38" ht="39.75" customHeight="1">
      <c r="A50" s="40"/>
      <c r="B50" s="37">
        <v>11</v>
      </c>
      <c r="C50" s="38" t="s">
        <v>53</v>
      </c>
      <c r="D50" s="39">
        <v>8242</v>
      </c>
      <c r="E50" s="141">
        <v>0</v>
      </c>
      <c r="F50" s="145">
        <f t="shared" si="0"/>
        <v>0</v>
      </c>
      <c r="G50" s="42"/>
      <c r="H50" s="91"/>
      <c r="I50" s="152">
        <v>0</v>
      </c>
      <c r="J50" s="21"/>
      <c r="K50" s="47">
        <v>410</v>
      </c>
      <c r="L50" s="90">
        <f t="shared" si="16"/>
        <v>497.45207473914093</v>
      </c>
      <c r="M50" s="47"/>
      <c r="N50" s="47"/>
      <c r="O50" s="47"/>
      <c r="P50" s="28">
        <v>7458</v>
      </c>
      <c r="Q50" s="28">
        <v>7241</v>
      </c>
      <c r="R50" s="30">
        <f t="shared" si="8"/>
        <v>97.090372754089572</v>
      </c>
      <c r="S50" s="61" t="str">
        <f t="shared" si="3"/>
        <v>&gt;75%</v>
      </c>
      <c r="T50" s="74">
        <v>319</v>
      </c>
      <c r="U50" s="74">
        <v>319</v>
      </c>
      <c r="V50" s="75">
        <f t="shared" si="4"/>
        <v>100</v>
      </c>
      <c r="W50" s="75" t="str">
        <f t="shared" si="5"/>
        <v>&gt;90%</v>
      </c>
      <c r="X50" s="41" t="s">
        <v>126</v>
      </c>
      <c r="AK50" s="68" t="s">
        <v>49</v>
      </c>
      <c r="AL50" s="68">
        <v>37</v>
      </c>
    </row>
    <row r="51" spans="1:38" ht="39.75" customHeight="1">
      <c r="A51" s="40"/>
      <c r="B51" s="37">
        <v>12</v>
      </c>
      <c r="C51" s="38" t="s">
        <v>54</v>
      </c>
      <c r="D51" s="39">
        <v>7904</v>
      </c>
      <c r="E51" s="141">
        <v>0</v>
      </c>
      <c r="F51" s="145">
        <f t="shared" si="0"/>
        <v>0</v>
      </c>
      <c r="G51" s="42"/>
      <c r="H51" s="91"/>
      <c r="I51" s="152">
        <v>0</v>
      </c>
      <c r="J51" s="21"/>
      <c r="K51" s="47">
        <v>395.2</v>
      </c>
      <c r="L51" s="90">
        <f t="shared" si="16"/>
        <v>499.99999999999994</v>
      </c>
      <c r="M51" s="47"/>
      <c r="N51" s="47"/>
      <c r="O51" s="47"/>
      <c r="P51" s="28">
        <v>6568</v>
      </c>
      <c r="Q51" s="28">
        <v>6573</v>
      </c>
      <c r="R51" s="30">
        <f t="shared" si="8"/>
        <v>100.07612667478685</v>
      </c>
      <c r="S51" s="61" t="str">
        <f t="shared" si="3"/>
        <v>&gt;75%</v>
      </c>
      <c r="T51" s="74">
        <v>366</v>
      </c>
      <c r="U51" s="74">
        <v>350</v>
      </c>
      <c r="V51" s="75">
        <f t="shared" si="4"/>
        <v>95.628415300546436</v>
      </c>
      <c r="W51" s="75" t="str">
        <f t="shared" si="5"/>
        <v>&gt;90%</v>
      </c>
      <c r="X51" s="41" t="s">
        <v>126</v>
      </c>
      <c r="AK51" s="68" t="s">
        <v>57</v>
      </c>
      <c r="AL51" s="68">
        <v>25</v>
      </c>
    </row>
    <row r="52" spans="1:38" ht="39.75" customHeight="1">
      <c r="A52" s="40"/>
      <c r="B52" s="37">
        <v>13</v>
      </c>
      <c r="C52" s="38" t="s">
        <v>55</v>
      </c>
      <c r="D52" s="39">
        <v>9180</v>
      </c>
      <c r="E52" s="141">
        <v>0</v>
      </c>
      <c r="F52" s="145">
        <f t="shared" si="0"/>
        <v>0</v>
      </c>
      <c r="G52" s="42"/>
      <c r="H52" s="91"/>
      <c r="I52" s="152">
        <v>0</v>
      </c>
      <c r="J52" s="21"/>
      <c r="K52" s="47">
        <v>460</v>
      </c>
      <c r="L52" s="90">
        <f t="shared" si="16"/>
        <v>501.08932461873638</v>
      </c>
      <c r="M52" s="47"/>
      <c r="N52" s="47"/>
      <c r="O52" s="47"/>
      <c r="P52" s="28">
        <v>5570</v>
      </c>
      <c r="Q52" s="28">
        <v>5570</v>
      </c>
      <c r="R52" s="30">
        <f t="shared" si="8"/>
        <v>100</v>
      </c>
      <c r="S52" s="61" t="str">
        <f t="shared" si="3"/>
        <v>&gt;75%</v>
      </c>
      <c r="T52" s="74">
        <v>1870</v>
      </c>
      <c r="U52" s="74">
        <v>1856</v>
      </c>
      <c r="V52" s="75">
        <f t="shared" si="4"/>
        <v>99.251336898395721</v>
      </c>
      <c r="W52" s="75" t="str">
        <f t="shared" si="5"/>
        <v>&gt;90%</v>
      </c>
      <c r="X52" s="41" t="s">
        <v>126</v>
      </c>
      <c r="AL52" s="68">
        <f>SUM(AL37:AL51)</f>
        <v>497</v>
      </c>
    </row>
    <row r="53" spans="1:38" ht="43.5" customHeight="1">
      <c r="A53" s="40"/>
      <c r="B53" s="37">
        <v>14</v>
      </c>
      <c r="C53" s="38" t="s">
        <v>56</v>
      </c>
      <c r="D53" s="39">
        <v>8544</v>
      </c>
      <c r="E53" s="141">
        <v>0</v>
      </c>
      <c r="F53" s="145">
        <f t="shared" si="0"/>
        <v>0</v>
      </c>
      <c r="G53" s="42"/>
      <c r="H53" s="91"/>
      <c r="I53" s="152">
        <v>0</v>
      </c>
      <c r="J53" s="21"/>
      <c r="K53" s="47">
        <v>425</v>
      </c>
      <c r="L53" s="90">
        <f t="shared" si="16"/>
        <v>497.42509363295875</v>
      </c>
      <c r="M53" s="47"/>
      <c r="N53" s="47"/>
      <c r="O53" s="47"/>
      <c r="P53" s="28">
        <v>7608</v>
      </c>
      <c r="Q53" s="28">
        <v>7607</v>
      </c>
      <c r="R53" s="30">
        <f t="shared" si="8"/>
        <v>99.986855941114612</v>
      </c>
      <c r="S53" s="61" t="str">
        <f t="shared" si="3"/>
        <v>&gt;75%</v>
      </c>
      <c r="T53" s="74">
        <v>921</v>
      </c>
      <c r="U53" s="74">
        <v>918</v>
      </c>
      <c r="V53" s="75">
        <f t="shared" si="4"/>
        <v>99.674267100977204</v>
      </c>
      <c r="W53" s="75" t="str">
        <f t="shared" si="5"/>
        <v>&gt;90%</v>
      </c>
      <c r="X53" s="41" t="s">
        <v>126</v>
      </c>
      <c r="AI53" s="68" t="s">
        <v>59</v>
      </c>
      <c r="AJ53" s="68">
        <v>46</v>
      </c>
      <c r="AK53" s="68" t="s">
        <v>60</v>
      </c>
      <c r="AL53" s="68">
        <v>11</v>
      </c>
    </row>
    <row r="54" spans="1:38" ht="39.75" customHeight="1">
      <c r="A54" s="40"/>
      <c r="B54" s="37">
        <v>15</v>
      </c>
      <c r="C54" s="38" t="s">
        <v>57</v>
      </c>
      <c r="D54" s="39">
        <v>4368</v>
      </c>
      <c r="E54" s="141">
        <v>0</v>
      </c>
      <c r="F54" s="145">
        <f t="shared" si="0"/>
        <v>0</v>
      </c>
      <c r="G54" s="42"/>
      <c r="H54" s="91"/>
      <c r="I54" s="152">
        <v>0</v>
      </c>
      <c r="J54" s="21"/>
      <c r="K54" s="47">
        <v>230</v>
      </c>
      <c r="L54" s="90">
        <f t="shared" si="16"/>
        <v>526.55677655677653</v>
      </c>
      <c r="M54" s="47"/>
      <c r="N54" s="47"/>
      <c r="O54" s="47"/>
      <c r="P54" s="28">
        <v>4393</v>
      </c>
      <c r="Q54" s="28">
        <v>4392</v>
      </c>
      <c r="R54" s="30">
        <f t="shared" si="8"/>
        <v>99.977236512633738</v>
      </c>
      <c r="S54" s="61" t="str">
        <f t="shared" si="3"/>
        <v>&gt;75%</v>
      </c>
      <c r="T54" s="74">
        <v>1141</v>
      </c>
      <c r="U54" s="74">
        <v>1183</v>
      </c>
      <c r="V54" s="75">
        <f t="shared" si="4"/>
        <v>103.68098159509202</v>
      </c>
      <c r="W54" s="75" t="str">
        <f t="shared" si="5"/>
        <v>&gt;90%</v>
      </c>
      <c r="X54" s="41" t="s">
        <v>126</v>
      </c>
      <c r="AK54" s="68" t="s">
        <v>61</v>
      </c>
      <c r="AL54" s="68">
        <v>1</v>
      </c>
    </row>
    <row r="55" spans="1:38" ht="39.75" customHeight="1">
      <c r="A55" s="40"/>
      <c r="B55" s="37">
        <v>16</v>
      </c>
      <c r="C55" s="38" t="s">
        <v>58</v>
      </c>
      <c r="D55" s="39">
        <v>6990</v>
      </c>
      <c r="E55" s="141">
        <v>0</v>
      </c>
      <c r="F55" s="145">
        <f t="shared" si="0"/>
        <v>0</v>
      </c>
      <c r="G55" s="42"/>
      <c r="H55" s="91"/>
      <c r="I55" s="152">
        <v>0</v>
      </c>
      <c r="J55" s="21"/>
      <c r="K55" s="47">
        <v>349.5</v>
      </c>
      <c r="L55" s="90">
        <f t="shared" si="16"/>
        <v>500</v>
      </c>
      <c r="M55" s="47"/>
      <c r="N55" s="47"/>
      <c r="O55" s="47"/>
      <c r="P55" s="28">
        <v>6817</v>
      </c>
      <c r="Q55" s="28">
        <v>6739</v>
      </c>
      <c r="R55" s="30">
        <f t="shared" si="8"/>
        <v>98.855801672289871</v>
      </c>
      <c r="S55" s="61" t="str">
        <f t="shared" si="3"/>
        <v>&gt;75%</v>
      </c>
      <c r="T55" s="74">
        <v>1655</v>
      </c>
      <c r="U55" s="74">
        <v>1622</v>
      </c>
      <c r="V55" s="75">
        <f t="shared" si="4"/>
        <v>98.006042296072508</v>
      </c>
      <c r="W55" s="75" t="str">
        <f t="shared" si="5"/>
        <v>&gt;90%</v>
      </c>
      <c r="X55" s="41" t="s">
        <v>126</v>
      </c>
      <c r="AA55" s="76"/>
      <c r="AB55" s="76"/>
      <c r="AC55" s="76"/>
      <c r="AD55" s="76"/>
      <c r="AK55" s="68" t="s">
        <v>62</v>
      </c>
      <c r="AL55" s="68">
        <v>1</v>
      </c>
    </row>
    <row r="56" spans="1:38" s="103" customFormat="1" ht="39.75" customHeight="1">
      <c r="A56" s="122" t="s">
        <v>59</v>
      </c>
      <c r="B56" s="3"/>
      <c r="C56" s="84"/>
      <c r="D56" s="100">
        <f>SUM(D57:D63)</f>
        <v>59257</v>
      </c>
      <c r="E56" s="143">
        <f>SUM(E57:E63)</f>
        <v>0</v>
      </c>
      <c r="F56" s="89">
        <f t="shared" si="0"/>
        <v>0</v>
      </c>
      <c r="G56" s="90">
        <f>SUM(G57:G63)</f>
        <v>0</v>
      </c>
      <c r="H56" s="91">
        <f t="shared" si="1"/>
        <v>0</v>
      </c>
      <c r="I56" s="90">
        <f>SUM(I57:I63)</f>
        <v>0</v>
      </c>
      <c r="J56" s="91">
        <f t="shared" si="2"/>
        <v>0</v>
      </c>
      <c r="K56" s="90">
        <f>SUM(K57:K63)</f>
        <v>2100</v>
      </c>
      <c r="L56" s="90">
        <f>K56/D56*10000</f>
        <v>354.38851106198427</v>
      </c>
      <c r="M56" s="90">
        <v>250</v>
      </c>
      <c r="N56" s="90">
        <f t="shared" si="12"/>
        <v>421.8910845976003</v>
      </c>
      <c r="O56" s="90"/>
      <c r="P56" s="92">
        <f>SUM(P57:P63)</f>
        <v>42450</v>
      </c>
      <c r="Q56" s="92">
        <f>SUM(Q57:Q63)</f>
        <v>42408</v>
      </c>
      <c r="R56" s="93">
        <f t="shared" si="8"/>
        <v>99.901060070671377</v>
      </c>
      <c r="S56" s="64" t="str">
        <f t="shared" si="3"/>
        <v>&gt;75%</v>
      </c>
      <c r="T56" s="94">
        <f>SUM(T57:T63)</f>
        <v>11839</v>
      </c>
      <c r="U56" s="94">
        <f>SUM(U57:U63)</f>
        <v>11797</v>
      </c>
      <c r="V56" s="95">
        <f t="shared" si="4"/>
        <v>99.645240307458408</v>
      </c>
      <c r="W56" s="95" t="str">
        <f t="shared" si="5"/>
        <v>&gt;90%</v>
      </c>
      <c r="X56" s="151"/>
      <c r="Y56" s="101"/>
      <c r="Z56" s="101"/>
      <c r="AA56" s="96"/>
      <c r="AB56" s="96"/>
      <c r="AC56" s="96"/>
      <c r="AD56" s="96"/>
      <c r="AE56" s="101"/>
      <c r="AF56" s="97"/>
      <c r="AI56" s="99"/>
      <c r="AJ56" s="99"/>
      <c r="AK56" s="99" t="s">
        <v>14</v>
      </c>
      <c r="AL56" s="99">
        <v>8</v>
      </c>
    </row>
    <row r="57" spans="1:38" ht="39.75" customHeight="1">
      <c r="A57" s="36"/>
      <c r="B57" s="37">
        <v>1</v>
      </c>
      <c r="C57" s="38" t="s">
        <v>60</v>
      </c>
      <c r="D57" s="39">
        <v>9037</v>
      </c>
      <c r="E57" s="141">
        <v>0</v>
      </c>
      <c r="F57" s="145">
        <f t="shared" si="0"/>
        <v>0</v>
      </c>
      <c r="G57" s="129"/>
      <c r="H57" s="91"/>
      <c r="I57" s="47">
        <v>0</v>
      </c>
      <c r="J57" s="21"/>
      <c r="K57" s="47">
        <v>300</v>
      </c>
      <c r="L57" s="90">
        <f t="shared" ref="L57:L63" si="17">K57/D57*10000</f>
        <v>331.96857364169523</v>
      </c>
      <c r="M57" s="47"/>
      <c r="N57" s="47"/>
      <c r="O57" s="47"/>
      <c r="P57" s="28">
        <v>7421</v>
      </c>
      <c r="Q57" s="22">
        <v>7417</v>
      </c>
      <c r="R57" s="30">
        <f t="shared" si="8"/>
        <v>99.946098908502904</v>
      </c>
      <c r="S57" s="61" t="str">
        <f t="shared" si="3"/>
        <v>&gt;75%</v>
      </c>
      <c r="T57" s="74">
        <v>1830</v>
      </c>
      <c r="U57" s="74">
        <v>1826</v>
      </c>
      <c r="V57" s="75">
        <f t="shared" si="4"/>
        <v>99.78142076502732</v>
      </c>
      <c r="W57" s="75" t="str">
        <f t="shared" si="5"/>
        <v>&gt;90%</v>
      </c>
      <c r="X57" s="41" t="s">
        <v>126</v>
      </c>
      <c r="AK57" s="68" t="s">
        <v>65</v>
      </c>
      <c r="AL57" s="68">
        <v>4</v>
      </c>
    </row>
    <row r="58" spans="1:38" ht="39.75" customHeight="1">
      <c r="A58" s="36"/>
      <c r="B58" s="37">
        <v>2</v>
      </c>
      <c r="C58" s="38" t="s">
        <v>61</v>
      </c>
      <c r="D58" s="39">
        <v>5994</v>
      </c>
      <c r="E58" s="141">
        <v>0</v>
      </c>
      <c r="F58" s="145">
        <f t="shared" si="0"/>
        <v>0</v>
      </c>
      <c r="G58" s="129"/>
      <c r="H58" s="91"/>
      <c r="I58" s="47">
        <v>0</v>
      </c>
      <c r="J58" s="21"/>
      <c r="K58" s="47">
        <v>250</v>
      </c>
      <c r="L58" s="90">
        <f t="shared" si="17"/>
        <v>417.08375041708371</v>
      </c>
      <c r="M58" s="47"/>
      <c r="N58" s="47"/>
      <c r="O58" s="47"/>
      <c r="P58" s="28">
        <v>4305</v>
      </c>
      <c r="Q58" s="22">
        <v>4298</v>
      </c>
      <c r="R58" s="30">
        <f t="shared" si="8"/>
        <v>99.837398373983746</v>
      </c>
      <c r="S58" s="61" t="str">
        <f t="shared" si="3"/>
        <v>&gt;75%</v>
      </c>
      <c r="T58" s="74">
        <v>1123</v>
      </c>
      <c r="U58" s="74">
        <v>1116</v>
      </c>
      <c r="V58" s="75">
        <f t="shared" si="4"/>
        <v>99.376669634906506</v>
      </c>
      <c r="W58" s="75" t="str">
        <f t="shared" si="5"/>
        <v>&gt;90%</v>
      </c>
      <c r="X58" s="41" t="s">
        <v>126</v>
      </c>
      <c r="AK58" s="68" t="s">
        <v>64</v>
      </c>
      <c r="AL58" s="68">
        <v>8</v>
      </c>
    </row>
    <row r="59" spans="1:38" ht="39.75" customHeight="1">
      <c r="A59" s="36"/>
      <c r="B59" s="37">
        <v>3</v>
      </c>
      <c r="C59" s="38" t="s">
        <v>62</v>
      </c>
      <c r="D59" s="39">
        <v>4547</v>
      </c>
      <c r="E59" s="141">
        <v>0</v>
      </c>
      <c r="F59" s="145">
        <f t="shared" si="0"/>
        <v>0</v>
      </c>
      <c r="G59" s="129"/>
      <c r="H59" s="91"/>
      <c r="I59" s="47">
        <v>0</v>
      </c>
      <c r="J59" s="21"/>
      <c r="K59" s="47">
        <v>250</v>
      </c>
      <c r="L59" s="90">
        <f t="shared" si="17"/>
        <v>549.81306355839013</v>
      </c>
      <c r="M59" s="47"/>
      <c r="N59" s="47"/>
      <c r="O59" s="47"/>
      <c r="P59" s="28">
        <v>3588</v>
      </c>
      <c r="Q59" s="22">
        <v>3583</v>
      </c>
      <c r="R59" s="30">
        <f t="shared" si="8"/>
        <v>99.860646599777041</v>
      </c>
      <c r="S59" s="61" t="str">
        <f t="shared" si="3"/>
        <v>&gt;75%</v>
      </c>
      <c r="T59" s="74">
        <v>937</v>
      </c>
      <c r="U59" s="74">
        <v>932</v>
      </c>
      <c r="V59" s="75">
        <f t="shared" si="4"/>
        <v>99.466382070437561</v>
      </c>
      <c r="W59" s="75" t="str">
        <f t="shared" si="5"/>
        <v>&gt;90%</v>
      </c>
      <c r="X59" s="41" t="s">
        <v>126</v>
      </c>
      <c r="AK59" s="68" t="s">
        <v>63</v>
      </c>
      <c r="AL59" s="68">
        <v>13</v>
      </c>
    </row>
    <row r="60" spans="1:38" ht="39.75" customHeight="1">
      <c r="A60" s="36"/>
      <c r="B60" s="37">
        <v>4</v>
      </c>
      <c r="C60" s="38" t="s">
        <v>63</v>
      </c>
      <c r="D60" s="39">
        <v>11669</v>
      </c>
      <c r="E60" s="141">
        <v>0</v>
      </c>
      <c r="F60" s="145">
        <f t="shared" si="0"/>
        <v>0</v>
      </c>
      <c r="G60" s="129"/>
      <c r="H60" s="91"/>
      <c r="I60" s="47">
        <v>0</v>
      </c>
      <c r="J60" s="21"/>
      <c r="K60" s="47">
        <v>350</v>
      </c>
      <c r="L60" s="90">
        <f t="shared" si="17"/>
        <v>299.94001199760049</v>
      </c>
      <c r="M60" s="47"/>
      <c r="N60" s="47"/>
      <c r="O60" s="47"/>
      <c r="P60" s="28">
        <v>7834</v>
      </c>
      <c r="Q60" s="22">
        <v>7834</v>
      </c>
      <c r="R60" s="30">
        <f t="shared" si="8"/>
        <v>100</v>
      </c>
      <c r="S60" s="61" t="str">
        <f t="shared" si="3"/>
        <v>&gt;75%</v>
      </c>
      <c r="T60" s="74">
        <v>2353</v>
      </c>
      <c r="U60" s="74">
        <v>2353</v>
      </c>
      <c r="V60" s="75">
        <f t="shared" si="4"/>
        <v>100</v>
      </c>
      <c r="W60" s="75" t="str">
        <f t="shared" si="5"/>
        <v>&gt;90%</v>
      </c>
      <c r="X60" s="41" t="s">
        <v>126</v>
      </c>
      <c r="AL60" s="68">
        <f>SUM(AL53:AL59)</f>
        <v>46</v>
      </c>
    </row>
    <row r="61" spans="1:38" ht="39.75" customHeight="1">
      <c r="A61" s="36"/>
      <c r="B61" s="37">
        <v>5</v>
      </c>
      <c r="C61" s="38" t="s">
        <v>64</v>
      </c>
      <c r="D61" s="39">
        <v>9227</v>
      </c>
      <c r="E61" s="141">
        <v>0</v>
      </c>
      <c r="F61" s="145">
        <f t="shared" si="0"/>
        <v>0</v>
      </c>
      <c r="G61" s="129"/>
      <c r="H61" s="91"/>
      <c r="I61" s="47">
        <v>0</v>
      </c>
      <c r="J61" s="21"/>
      <c r="K61" s="47">
        <v>300</v>
      </c>
      <c r="L61" s="90">
        <f t="shared" si="17"/>
        <v>325.13276254470577</v>
      </c>
      <c r="M61" s="47"/>
      <c r="N61" s="47"/>
      <c r="O61" s="47"/>
      <c r="P61" s="28">
        <v>7127</v>
      </c>
      <c r="Q61" s="22">
        <v>7127</v>
      </c>
      <c r="R61" s="30">
        <f t="shared" si="8"/>
        <v>100</v>
      </c>
      <c r="S61" s="61" t="str">
        <f t="shared" si="3"/>
        <v>&gt;75%</v>
      </c>
      <c r="T61" s="74">
        <v>1852</v>
      </c>
      <c r="U61" s="74">
        <v>1852</v>
      </c>
      <c r="V61" s="75">
        <f t="shared" si="4"/>
        <v>100</v>
      </c>
      <c r="W61" s="75" t="str">
        <f t="shared" si="5"/>
        <v>&gt;90%</v>
      </c>
      <c r="X61" s="41" t="s">
        <v>126</v>
      </c>
      <c r="AI61" s="68" t="s">
        <v>66</v>
      </c>
      <c r="AK61" s="68" t="s">
        <v>76</v>
      </c>
      <c r="AL61" s="68">
        <v>59</v>
      </c>
    </row>
    <row r="62" spans="1:38" ht="39.75" customHeight="1">
      <c r="A62" s="36"/>
      <c r="B62" s="37">
        <v>6</v>
      </c>
      <c r="C62" s="38" t="s">
        <v>14</v>
      </c>
      <c r="D62" s="39">
        <v>10224</v>
      </c>
      <c r="E62" s="141">
        <v>0</v>
      </c>
      <c r="F62" s="145">
        <f t="shared" si="0"/>
        <v>0</v>
      </c>
      <c r="G62" s="129"/>
      <c r="H62" s="91"/>
      <c r="I62" s="47">
        <v>0</v>
      </c>
      <c r="J62" s="21"/>
      <c r="K62" s="47">
        <v>350</v>
      </c>
      <c r="L62" s="90">
        <f t="shared" si="17"/>
        <v>342.33176838810641</v>
      </c>
      <c r="M62" s="47"/>
      <c r="N62" s="47"/>
      <c r="O62" s="47"/>
      <c r="P62" s="28">
        <v>6059</v>
      </c>
      <c r="Q62" s="22">
        <v>6045</v>
      </c>
      <c r="R62" s="30">
        <f t="shared" si="8"/>
        <v>99.768938768773722</v>
      </c>
      <c r="S62" s="61" t="str">
        <f t="shared" si="3"/>
        <v>&gt;75%</v>
      </c>
      <c r="T62" s="74">
        <v>2039</v>
      </c>
      <c r="U62" s="74">
        <v>2025</v>
      </c>
      <c r="V62" s="75">
        <f t="shared" si="4"/>
        <v>99.313388916135352</v>
      </c>
      <c r="W62" s="75" t="str">
        <f t="shared" si="5"/>
        <v>&gt;90%</v>
      </c>
      <c r="X62" s="41" t="s">
        <v>126</v>
      </c>
      <c r="AK62" s="68" t="s">
        <v>68</v>
      </c>
      <c r="AL62" s="68">
        <v>134</v>
      </c>
    </row>
    <row r="63" spans="1:38" ht="39.75" customHeight="1">
      <c r="A63" s="36"/>
      <c r="B63" s="37">
        <v>7</v>
      </c>
      <c r="C63" s="38" t="s">
        <v>65</v>
      </c>
      <c r="D63" s="39">
        <v>8559</v>
      </c>
      <c r="E63" s="141">
        <v>0</v>
      </c>
      <c r="F63" s="145">
        <f t="shared" si="0"/>
        <v>0</v>
      </c>
      <c r="G63" s="129"/>
      <c r="H63" s="91"/>
      <c r="I63" s="47">
        <v>0</v>
      </c>
      <c r="J63" s="21"/>
      <c r="K63" s="47">
        <v>300</v>
      </c>
      <c r="L63" s="90">
        <f t="shared" si="17"/>
        <v>350.50823694356819</v>
      </c>
      <c r="M63" s="47"/>
      <c r="N63" s="47"/>
      <c r="O63" s="47"/>
      <c r="P63" s="28">
        <v>6116</v>
      </c>
      <c r="Q63" s="22">
        <v>6104</v>
      </c>
      <c r="R63" s="30">
        <f t="shared" si="8"/>
        <v>99.803793328973185</v>
      </c>
      <c r="S63" s="61" t="str">
        <f t="shared" si="3"/>
        <v>&gt;75%</v>
      </c>
      <c r="T63" s="74">
        <v>1705</v>
      </c>
      <c r="U63" s="74">
        <v>1693</v>
      </c>
      <c r="V63" s="75">
        <f t="shared" si="4"/>
        <v>99.296187683284458</v>
      </c>
      <c r="W63" s="75" t="str">
        <f t="shared" si="5"/>
        <v>&gt;90%</v>
      </c>
      <c r="X63" s="41" t="s">
        <v>126</v>
      </c>
      <c r="AA63" s="76"/>
      <c r="AB63" s="76"/>
      <c r="AC63" s="76"/>
      <c r="AD63" s="76"/>
      <c r="AK63" s="68" t="s">
        <v>69</v>
      </c>
      <c r="AL63" s="68">
        <v>26</v>
      </c>
    </row>
    <row r="64" spans="1:38" s="98" customFormat="1" ht="39.75" customHeight="1">
      <c r="A64" s="122" t="s">
        <v>66</v>
      </c>
      <c r="B64" s="105"/>
      <c r="C64" s="106"/>
      <c r="D64" s="100">
        <f>SUM(D65:D77)</f>
        <v>104375</v>
      </c>
      <c r="E64" s="143">
        <f>SUM(E65:E77)</f>
        <v>0</v>
      </c>
      <c r="F64" s="89">
        <f t="shared" si="0"/>
        <v>0</v>
      </c>
      <c r="G64" s="90">
        <f>SUM(G65:G77)</f>
        <v>0</v>
      </c>
      <c r="H64" s="91">
        <f t="shared" si="1"/>
        <v>0</v>
      </c>
      <c r="I64" s="90">
        <f>SUM(I65:I77)</f>
        <v>0</v>
      </c>
      <c r="J64" s="91">
        <f t="shared" si="2"/>
        <v>0</v>
      </c>
      <c r="K64" s="90">
        <f>SUM(K65:K77)</f>
        <v>5370</v>
      </c>
      <c r="L64" s="90">
        <f>K64/D64*10000</f>
        <v>514.49101796407183</v>
      </c>
      <c r="M64" s="90">
        <v>70</v>
      </c>
      <c r="N64" s="90">
        <f t="shared" si="12"/>
        <v>67.06586826347305</v>
      </c>
      <c r="O64" s="90"/>
      <c r="P64" s="92">
        <f>SUM(P65:P77)</f>
        <v>80181</v>
      </c>
      <c r="Q64" s="92">
        <f>SUM(Q65:Q77)</f>
        <v>77958</v>
      </c>
      <c r="R64" s="93">
        <f t="shared" si="8"/>
        <v>97.227522729823775</v>
      </c>
      <c r="S64" s="64" t="str">
        <f t="shared" si="3"/>
        <v>&gt;75%</v>
      </c>
      <c r="T64" s="94">
        <f>SUM(T65:T77)</f>
        <v>21615</v>
      </c>
      <c r="U64" s="94">
        <f>SUM(U65:U77)</f>
        <v>21615</v>
      </c>
      <c r="V64" s="95">
        <f t="shared" si="4"/>
        <v>100</v>
      </c>
      <c r="W64" s="95" t="str">
        <f t="shared" si="5"/>
        <v>&gt;90%</v>
      </c>
      <c r="X64" s="151"/>
      <c r="Y64" s="101"/>
      <c r="Z64" s="101"/>
      <c r="AA64" s="96"/>
      <c r="AB64" s="96"/>
      <c r="AC64" s="96"/>
      <c r="AD64" s="96"/>
      <c r="AE64" s="101"/>
      <c r="AF64" s="97"/>
      <c r="AI64" s="99"/>
      <c r="AJ64" s="99"/>
      <c r="AK64" s="99" t="s">
        <v>77</v>
      </c>
      <c r="AL64" s="99">
        <v>35</v>
      </c>
    </row>
    <row r="65" spans="1:38" ht="39.75" customHeight="1">
      <c r="A65" s="36"/>
      <c r="B65" s="37">
        <v>1</v>
      </c>
      <c r="C65" s="38" t="s">
        <v>67</v>
      </c>
      <c r="D65" s="39">
        <v>10566</v>
      </c>
      <c r="E65" s="141">
        <v>0</v>
      </c>
      <c r="F65" s="145">
        <f t="shared" si="0"/>
        <v>0</v>
      </c>
      <c r="G65" s="138"/>
      <c r="H65" s="91"/>
      <c r="I65" s="47">
        <v>0</v>
      </c>
      <c r="J65" s="21"/>
      <c r="K65" s="139">
        <v>530</v>
      </c>
      <c r="L65" s="90">
        <f t="shared" ref="L65:L77" si="18">K65/D65*10000</f>
        <v>501.60893431762258</v>
      </c>
      <c r="M65" s="47"/>
      <c r="N65" s="47"/>
      <c r="O65" s="47"/>
      <c r="P65" s="28">
        <v>8705</v>
      </c>
      <c r="Q65" s="22">
        <v>8534</v>
      </c>
      <c r="R65" s="30">
        <f t="shared" si="8"/>
        <v>98.035611717403796</v>
      </c>
      <c r="S65" s="61" t="str">
        <f t="shared" si="3"/>
        <v>&gt;75%</v>
      </c>
      <c r="T65" s="74">
        <v>1793</v>
      </c>
      <c r="U65" s="74">
        <v>1793</v>
      </c>
      <c r="V65" s="75">
        <f t="shared" si="4"/>
        <v>100</v>
      </c>
      <c r="W65" s="75" t="str">
        <f t="shared" si="5"/>
        <v>&gt;90%</v>
      </c>
      <c r="X65" s="41" t="s">
        <v>126</v>
      </c>
      <c r="AK65" s="68" t="s">
        <v>72</v>
      </c>
      <c r="AL65" s="68">
        <v>12</v>
      </c>
    </row>
    <row r="66" spans="1:38" ht="39.75" customHeight="1">
      <c r="A66" s="36"/>
      <c r="B66" s="37">
        <v>2</v>
      </c>
      <c r="C66" s="38" t="s">
        <v>68</v>
      </c>
      <c r="D66" s="39">
        <v>8401</v>
      </c>
      <c r="E66" s="141">
        <v>0</v>
      </c>
      <c r="F66" s="145">
        <f t="shared" si="0"/>
        <v>0</v>
      </c>
      <c r="G66" s="139"/>
      <c r="H66" s="91"/>
      <c r="I66" s="47">
        <v>0</v>
      </c>
      <c r="J66" s="21"/>
      <c r="K66" s="139">
        <v>430</v>
      </c>
      <c r="L66" s="90">
        <f t="shared" si="18"/>
        <v>511.84382811570049</v>
      </c>
      <c r="M66" s="47"/>
      <c r="N66" s="47"/>
      <c r="O66" s="47"/>
      <c r="P66" s="28">
        <v>6540</v>
      </c>
      <c r="Q66" s="22">
        <v>6369</v>
      </c>
      <c r="R66" s="30">
        <f t="shared" si="8"/>
        <v>97.385321100917437</v>
      </c>
      <c r="S66" s="61" t="str">
        <f t="shared" si="3"/>
        <v>&gt;75%</v>
      </c>
      <c r="T66" s="74">
        <v>1430</v>
      </c>
      <c r="U66" s="74">
        <v>1430</v>
      </c>
      <c r="V66" s="75">
        <f t="shared" si="4"/>
        <v>100</v>
      </c>
      <c r="W66" s="75" t="str">
        <f t="shared" si="5"/>
        <v>&gt;90%</v>
      </c>
      <c r="X66" s="41" t="s">
        <v>126</v>
      </c>
      <c r="AK66" s="68" t="s">
        <v>73</v>
      </c>
      <c r="AL66" s="68">
        <v>68</v>
      </c>
    </row>
    <row r="67" spans="1:38" ht="39.75" customHeight="1">
      <c r="A67" s="36"/>
      <c r="B67" s="37">
        <v>3</v>
      </c>
      <c r="C67" s="38" t="s">
        <v>69</v>
      </c>
      <c r="D67" s="39">
        <v>4572</v>
      </c>
      <c r="E67" s="141">
        <v>0</v>
      </c>
      <c r="F67" s="145">
        <f t="shared" si="0"/>
        <v>0</v>
      </c>
      <c r="G67" s="139"/>
      <c r="H67" s="91"/>
      <c r="I67" s="47">
        <v>0</v>
      </c>
      <c r="J67" s="21"/>
      <c r="K67" s="139">
        <v>240</v>
      </c>
      <c r="L67" s="90">
        <f t="shared" si="18"/>
        <v>524.93438320209975</v>
      </c>
      <c r="M67" s="47"/>
      <c r="N67" s="47"/>
      <c r="O67" s="47"/>
      <c r="P67" s="28">
        <v>2710</v>
      </c>
      <c r="Q67" s="22">
        <v>2539</v>
      </c>
      <c r="R67" s="30">
        <f t="shared" si="8"/>
        <v>93.690036900368995</v>
      </c>
      <c r="S67" s="61" t="str">
        <f t="shared" si="3"/>
        <v>&gt;75%</v>
      </c>
      <c r="T67" s="74">
        <v>1585</v>
      </c>
      <c r="U67" s="74">
        <v>1585</v>
      </c>
      <c r="V67" s="75">
        <f t="shared" si="4"/>
        <v>100</v>
      </c>
      <c r="W67" s="75" t="str">
        <f t="shared" si="5"/>
        <v>&gt;90%</v>
      </c>
      <c r="X67" s="41" t="s">
        <v>126</v>
      </c>
      <c r="AK67" s="68" t="s">
        <v>74</v>
      </c>
      <c r="AL67" s="68">
        <v>56</v>
      </c>
    </row>
    <row r="68" spans="1:38" ht="39.75" customHeight="1">
      <c r="A68" s="36"/>
      <c r="B68" s="37">
        <v>4</v>
      </c>
      <c r="C68" s="38" t="s">
        <v>70</v>
      </c>
      <c r="D68" s="39">
        <v>8528</v>
      </c>
      <c r="E68" s="141">
        <v>0</v>
      </c>
      <c r="F68" s="145">
        <f t="shared" si="0"/>
        <v>0</v>
      </c>
      <c r="G68" s="139"/>
      <c r="H68" s="91"/>
      <c r="I68" s="47">
        <v>0</v>
      </c>
      <c r="J68" s="21"/>
      <c r="K68" s="139">
        <v>450</v>
      </c>
      <c r="L68" s="90">
        <f t="shared" si="18"/>
        <v>527.67354596622897</v>
      </c>
      <c r="M68" s="47"/>
      <c r="N68" s="47"/>
      <c r="O68" s="47"/>
      <c r="P68" s="28">
        <v>6667</v>
      </c>
      <c r="Q68" s="22">
        <v>6496</v>
      </c>
      <c r="R68" s="30">
        <f t="shared" si="8"/>
        <v>97.435128243587826</v>
      </c>
      <c r="S68" s="61" t="str">
        <f t="shared" si="3"/>
        <v>&gt;75%</v>
      </c>
      <c r="T68" s="74">
        <v>1760</v>
      </c>
      <c r="U68" s="74">
        <v>1760</v>
      </c>
      <c r="V68" s="75">
        <f t="shared" si="4"/>
        <v>100</v>
      </c>
      <c r="W68" s="75" t="str">
        <f t="shared" si="5"/>
        <v>&gt;90%</v>
      </c>
      <c r="X68" s="41" t="s">
        <v>126</v>
      </c>
      <c r="AK68" s="68" t="s">
        <v>78</v>
      </c>
      <c r="AL68" s="68">
        <v>51</v>
      </c>
    </row>
    <row r="69" spans="1:38" ht="39.75" customHeight="1">
      <c r="A69" s="36"/>
      <c r="B69" s="37">
        <v>5</v>
      </c>
      <c r="C69" s="38" t="s">
        <v>71</v>
      </c>
      <c r="D69" s="13">
        <v>12991</v>
      </c>
      <c r="E69" s="141">
        <v>0</v>
      </c>
      <c r="F69" s="145">
        <f t="shared" si="0"/>
        <v>0</v>
      </c>
      <c r="G69" s="139"/>
      <c r="H69" s="91"/>
      <c r="I69" s="47">
        <v>0</v>
      </c>
      <c r="J69" s="21"/>
      <c r="K69" s="139">
        <v>660</v>
      </c>
      <c r="L69" s="90">
        <f t="shared" si="18"/>
        <v>508.0440304826418</v>
      </c>
      <c r="M69" s="47"/>
      <c r="N69" s="47"/>
      <c r="O69" s="47"/>
      <c r="P69" s="28">
        <v>11130</v>
      </c>
      <c r="Q69" s="22">
        <v>10959</v>
      </c>
      <c r="R69" s="30">
        <f t="shared" si="8"/>
        <v>98.463611859838267</v>
      </c>
      <c r="S69" s="61" t="str">
        <f t="shared" si="3"/>
        <v>&gt;75%</v>
      </c>
      <c r="T69" s="74">
        <v>1448</v>
      </c>
      <c r="U69" s="74">
        <v>1448</v>
      </c>
      <c r="V69" s="75">
        <f t="shared" si="4"/>
        <v>100</v>
      </c>
      <c r="W69" s="75" t="str">
        <f t="shared" si="5"/>
        <v>&gt;90%</v>
      </c>
      <c r="X69" s="41" t="s">
        <v>126</v>
      </c>
      <c r="AK69" s="68" t="s">
        <v>71</v>
      </c>
      <c r="AL69" s="68">
        <v>126</v>
      </c>
    </row>
    <row r="70" spans="1:38" ht="39.75" customHeight="1">
      <c r="A70" s="36"/>
      <c r="B70" s="37">
        <v>6</v>
      </c>
      <c r="C70" s="38" t="s">
        <v>72</v>
      </c>
      <c r="D70" s="13">
        <v>5173</v>
      </c>
      <c r="E70" s="141">
        <v>0</v>
      </c>
      <c r="F70" s="145">
        <f t="shared" ref="F70:F77" si="19">(E70/D70)*100000</f>
        <v>0</v>
      </c>
      <c r="G70" s="139"/>
      <c r="H70" s="91"/>
      <c r="I70" s="47">
        <v>0</v>
      </c>
      <c r="J70" s="21"/>
      <c r="K70" s="139">
        <v>260</v>
      </c>
      <c r="L70" s="90">
        <f t="shared" si="18"/>
        <v>502.60970423352023</v>
      </c>
      <c r="M70" s="47"/>
      <c r="N70" s="47"/>
      <c r="O70" s="47"/>
      <c r="P70" s="28">
        <v>3312</v>
      </c>
      <c r="Q70" s="22">
        <v>3141</v>
      </c>
      <c r="R70" s="30">
        <f t="shared" si="8"/>
        <v>94.83695652173914</v>
      </c>
      <c r="S70" s="61" t="str">
        <f t="shared" ref="S70:S127" si="20">IF(R70&gt;70,"&gt;75%","&lt;75%")</f>
        <v>&gt;75%</v>
      </c>
      <c r="T70" s="74">
        <v>1748</v>
      </c>
      <c r="U70" s="74">
        <v>1748</v>
      </c>
      <c r="V70" s="75">
        <f t="shared" ref="V70:V127" si="21">U70/T70*100</f>
        <v>100</v>
      </c>
      <c r="W70" s="75" t="str">
        <f t="shared" ref="W70:W127" si="22">IF(V70&gt;90,"&gt;90%","&lt;90%")</f>
        <v>&gt;90%</v>
      </c>
      <c r="X70" s="41" t="s">
        <v>126</v>
      </c>
      <c r="AK70" s="68" t="s">
        <v>70</v>
      </c>
      <c r="AL70" s="68">
        <v>21</v>
      </c>
    </row>
    <row r="71" spans="1:38" ht="39.75" customHeight="1">
      <c r="A71" s="36"/>
      <c r="B71" s="37">
        <v>7</v>
      </c>
      <c r="C71" s="38" t="s">
        <v>73</v>
      </c>
      <c r="D71" s="13">
        <v>5626</v>
      </c>
      <c r="E71" s="141">
        <v>0</v>
      </c>
      <c r="F71" s="145">
        <f t="shared" si="19"/>
        <v>0</v>
      </c>
      <c r="G71" s="139"/>
      <c r="H71" s="91"/>
      <c r="I71" s="47">
        <v>0</v>
      </c>
      <c r="J71" s="21"/>
      <c r="K71" s="139">
        <v>300</v>
      </c>
      <c r="L71" s="90">
        <f t="shared" si="18"/>
        <v>533.23853537148955</v>
      </c>
      <c r="M71" s="47"/>
      <c r="N71" s="47"/>
      <c r="O71" s="47"/>
      <c r="P71" s="28">
        <v>3765</v>
      </c>
      <c r="Q71" s="22">
        <v>3594</v>
      </c>
      <c r="R71" s="30">
        <f t="shared" si="8"/>
        <v>95.458167330677284</v>
      </c>
      <c r="S71" s="61" t="str">
        <f t="shared" si="20"/>
        <v>&gt;75%</v>
      </c>
      <c r="T71" s="74">
        <v>1472</v>
      </c>
      <c r="U71" s="74">
        <v>1472</v>
      </c>
      <c r="V71" s="75">
        <f t="shared" si="21"/>
        <v>100</v>
      </c>
      <c r="W71" s="75" t="str">
        <f t="shared" si="22"/>
        <v>&gt;90%</v>
      </c>
      <c r="X71" s="41" t="s">
        <v>126</v>
      </c>
      <c r="AK71" s="68" t="s">
        <v>79</v>
      </c>
      <c r="AL71" s="68">
        <v>18</v>
      </c>
    </row>
    <row r="72" spans="1:38" ht="39.75" customHeight="1">
      <c r="A72" s="36"/>
      <c r="B72" s="37">
        <v>8</v>
      </c>
      <c r="C72" s="38" t="s">
        <v>74</v>
      </c>
      <c r="D72" s="13">
        <v>9876</v>
      </c>
      <c r="E72" s="141">
        <v>0</v>
      </c>
      <c r="F72" s="145">
        <f t="shared" si="19"/>
        <v>0</v>
      </c>
      <c r="G72" s="139"/>
      <c r="H72" s="91"/>
      <c r="I72" s="47">
        <v>0</v>
      </c>
      <c r="J72" s="21"/>
      <c r="K72" s="139">
        <v>500</v>
      </c>
      <c r="L72" s="90">
        <f t="shared" si="18"/>
        <v>506.2778452814905</v>
      </c>
      <c r="M72" s="47"/>
      <c r="N72" s="47"/>
      <c r="O72" s="47"/>
      <c r="P72" s="28">
        <v>8015</v>
      </c>
      <c r="Q72" s="22">
        <v>7844</v>
      </c>
      <c r="R72" s="30">
        <f t="shared" si="8"/>
        <v>97.866500311915161</v>
      </c>
      <c r="S72" s="61" t="str">
        <f t="shared" si="20"/>
        <v>&gt;75%</v>
      </c>
      <c r="T72" s="74">
        <v>1736</v>
      </c>
      <c r="U72" s="74">
        <v>1736</v>
      </c>
      <c r="V72" s="75">
        <f t="shared" si="21"/>
        <v>100</v>
      </c>
      <c r="W72" s="75" t="str">
        <f t="shared" si="22"/>
        <v>&gt;90%</v>
      </c>
      <c r="X72" s="41" t="s">
        <v>126</v>
      </c>
      <c r="AK72" s="68" t="s">
        <v>67</v>
      </c>
      <c r="AL72" s="68">
        <v>31</v>
      </c>
    </row>
    <row r="73" spans="1:38" ht="39.75" customHeight="1">
      <c r="A73" s="36"/>
      <c r="B73" s="37">
        <v>9</v>
      </c>
      <c r="C73" s="38" t="s">
        <v>75</v>
      </c>
      <c r="D73" s="13">
        <v>4891</v>
      </c>
      <c r="E73" s="141">
        <v>0</v>
      </c>
      <c r="F73" s="145">
        <f t="shared" si="19"/>
        <v>0</v>
      </c>
      <c r="G73" s="139"/>
      <c r="H73" s="91"/>
      <c r="I73" s="47">
        <v>0</v>
      </c>
      <c r="J73" s="21"/>
      <c r="K73" s="139">
        <v>280</v>
      </c>
      <c r="L73" s="90">
        <f t="shared" si="18"/>
        <v>572.48006542629321</v>
      </c>
      <c r="M73" s="47"/>
      <c r="N73" s="47"/>
      <c r="O73" s="47"/>
      <c r="P73" s="28">
        <v>3030</v>
      </c>
      <c r="Q73" s="22">
        <v>2859</v>
      </c>
      <c r="R73" s="30">
        <f t="shared" si="8"/>
        <v>94.356435643564353</v>
      </c>
      <c r="S73" s="61" t="str">
        <f t="shared" si="20"/>
        <v>&gt;75%</v>
      </c>
      <c r="T73" s="74">
        <v>1700</v>
      </c>
      <c r="U73" s="74">
        <v>1700</v>
      </c>
      <c r="V73" s="75">
        <f t="shared" si="21"/>
        <v>100</v>
      </c>
      <c r="W73" s="75" t="str">
        <f t="shared" si="22"/>
        <v>&gt;90%</v>
      </c>
      <c r="X73" s="41" t="s">
        <v>126</v>
      </c>
      <c r="AK73" s="68" t="s">
        <v>75</v>
      </c>
      <c r="AL73" s="68">
        <v>25</v>
      </c>
    </row>
    <row r="74" spans="1:38" ht="39.75" customHeight="1">
      <c r="A74" s="36"/>
      <c r="B74" s="37">
        <v>10</v>
      </c>
      <c r="C74" s="38" t="s">
        <v>76</v>
      </c>
      <c r="D74" s="13">
        <v>13340</v>
      </c>
      <c r="E74" s="141">
        <v>0</v>
      </c>
      <c r="F74" s="145">
        <f t="shared" si="19"/>
        <v>0</v>
      </c>
      <c r="G74" s="139"/>
      <c r="H74" s="91"/>
      <c r="I74" s="47">
        <v>0</v>
      </c>
      <c r="J74" s="21"/>
      <c r="K74" s="139">
        <v>680</v>
      </c>
      <c r="L74" s="90">
        <f t="shared" si="18"/>
        <v>509.74512743628185</v>
      </c>
      <c r="M74" s="47"/>
      <c r="N74" s="47"/>
      <c r="O74" s="47"/>
      <c r="P74" s="28">
        <v>11479</v>
      </c>
      <c r="Q74" s="22">
        <v>11308</v>
      </c>
      <c r="R74" s="30">
        <f t="shared" ref="R74:R127" si="23">Q74/P74*100</f>
        <v>98.510323198884919</v>
      </c>
      <c r="S74" s="61" t="str">
        <f t="shared" si="20"/>
        <v>&gt;75%</v>
      </c>
      <c r="T74" s="74">
        <v>2092</v>
      </c>
      <c r="U74" s="74">
        <v>2092</v>
      </c>
      <c r="V74" s="75">
        <f t="shared" si="21"/>
        <v>100</v>
      </c>
      <c r="W74" s="75" t="str">
        <f t="shared" si="22"/>
        <v>&gt;90%</v>
      </c>
      <c r="X74" s="41" t="s">
        <v>126</v>
      </c>
      <c r="AL74" s="68">
        <f>SUM(AL61:AL73)</f>
        <v>662</v>
      </c>
    </row>
    <row r="75" spans="1:38" ht="39.75" customHeight="1">
      <c r="A75" s="36"/>
      <c r="B75" s="37">
        <v>11</v>
      </c>
      <c r="C75" s="38" t="s">
        <v>77</v>
      </c>
      <c r="D75" s="13">
        <v>6595</v>
      </c>
      <c r="E75" s="141">
        <v>0</v>
      </c>
      <c r="F75" s="145">
        <f t="shared" si="19"/>
        <v>0</v>
      </c>
      <c r="G75" s="139"/>
      <c r="H75" s="91"/>
      <c r="I75" s="47">
        <v>0</v>
      </c>
      <c r="J75" s="21"/>
      <c r="K75" s="139">
        <v>330</v>
      </c>
      <c r="L75" s="90">
        <f t="shared" si="18"/>
        <v>500.37907505686127</v>
      </c>
      <c r="M75" s="47"/>
      <c r="N75" s="47"/>
      <c r="O75" s="47"/>
      <c r="P75" s="28">
        <v>4734</v>
      </c>
      <c r="Q75" s="22">
        <v>4563</v>
      </c>
      <c r="R75" s="30">
        <f t="shared" si="23"/>
        <v>96.387832699619764</v>
      </c>
      <c r="S75" s="61" t="str">
        <f t="shared" si="20"/>
        <v>&gt;75%</v>
      </c>
      <c r="T75" s="74">
        <v>1695</v>
      </c>
      <c r="U75" s="74">
        <v>1695</v>
      </c>
      <c r="V75" s="75">
        <f t="shared" si="21"/>
        <v>100</v>
      </c>
      <c r="W75" s="75" t="str">
        <f t="shared" si="22"/>
        <v>&gt;90%</v>
      </c>
      <c r="X75" s="41" t="s">
        <v>126</v>
      </c>
      <c r="AI75" s="68" t="s">
        <v>80</v>
      </c>
      <c r="AJ75" s="68">
        <v>383</v>
      </c>
      <c r="AK75" s="68" t="s">
        <v>81</v>
      </c>
      <c r="AL75" s="68">
        <v>183</v>
      </c>
    </row>
    <row r="76" spans="1:38" ht="39.75" customHeight="1">
      <c r="A76" s="36"/>
      <c r="B76" s="37">
        <v>12</v>
      </c>
      <c r="C76" s="38" t="s">
        <v>78</v>
      </c>
      <c r="D76" s="13">
        <v>8315</v>
      </c>
      <c r="E76" s="141">
        <v>0</v>
      </c>
      <c r="F76" s="145">
        <f t="shared" si="19"/>
        <v>0</v>
      </c>
      <c r="G76" s="139"/>
      <c r="H76" s="91"/>
      <c r="I76" s="47">
        <v>0</v>
      </c>
      <c r="J76" s="21"/>
      <c r="K76" s="139">
        <v>430</v>
      </c>
      <c r="L76" s="90">
        <f t="shared" si="18"/>
        <v>517.13770294648225</v>
      </c>
      <c r="M76" s="47"/>
      <c r="N76" s="47"/>
      <c r="O76" s="47"/>
      <c r="P76" s="28">
        <v>6454</v>
      </c>
      <c r="Q76" s="22">
        <v>6283</v>
      </c>
      <c r="R76" s="30">
        <f t="shared" si="23"/>
        <v>97.35048032228076</v>
      </c>
      <c r="S76" s="61" t="str">
        <f t="shared" si="20"/>
        <v>&gt;75%</v>
      </c>
      <c r="T76" s="74">
        <v>1820</v>
      </c>
      <c r="U76" s="74">
        <v>1820</v>
      </c>
      <c r="V76" s="75">
        <f t="shared" si="21"/>
        <v>100</v>
      </c>
      <c r="W76" s="75" t="str">
        <f t="shared" si="22"/>
        <v>&gt;90%</v>
      </c>
      <c r="X76" s="41" t="s">
        <v>126</v>
      </c>
      <c r="AK76" s="68" t="s">
        <v>83</v>
      </c>
      <c r="AL76" s="68">
        <v>11</v>
      </c>
    </row>
    <row r="77" spans="1:38" ht="39.75" customHeight="1">
      <c r="A77" s="36"/>
      <c r="B77" s="37">
        <v>13</v>
      </c>
      <c r="C77" s="38" t="s">
        <v>79</v>
      </c>
      <c r="D77" s="13">
        <v>5501</v>
      </c>
      <c r="E77" s="141">
        <v>0</v>
      </c>
      <c r="F77" s="145">
        <f t="shared" si="19"/>
        <v>0</v>
      </c>
      <c r="G77" s="139"/>
      <c r="H77" s="91"/>
      <c r="I77" s="47">
        <v>0</v>
      </c>
      <c r="J77" s="21"/>
      <c r="K77" s="139">
        <v>280</v>
      </c>
      <c r="L77" s="90">
        <f t="shared" si="18"/>
        <v>508.99836393383026</v>
      </c>
      <c r="M77" s="47"/>
      <c r="N77" s="47"/>
      <c r="O77" s="47"/>
      <c r="P77" s="28">
        <v>3640</v>
      </c>
      <c r="Q77" s="22">
        <v>3469</v>
      </c>
      <c r="R77" s="30">
        <f t="shared" si="23"/>
        <v>95.302197802197796</v>
      </c>
      <c r="S77" s="61" t="str">
        <f t="shared" si="20"/>
        <v>&gt;75%</v>
      </c>
      <c r="T77" s="74">
        <v>1336</v>
      </c>
      <c r="U77" s="74">
        <v>1336</v>
      </c>
      <c r="V77" s="75">
        <f t="shared" si="21"/>
        <v>100</v>
      </c>
      <c r="W77" s="75" t="str">
        <f t="shared" si="22"/>
        <v>&gt;90%</v>
      </c>
      <c r="X77" s="41" t="s">
        <v>126</v>
      </c>
      <c r="AA77" s="76"/>
      <c r="AB77" s="76"/>
      <c r="AC77" s="76"/>
      <c r="AD77" s="76"/>
      <c r="AK77" s="68" t="s">
        <v>88</v>
      </c>
      <c r="AL77" s="68">
        <v>41</v>
      </c>
    </row>
    <row r="78" spans="1:38" s="103" customFormat="1" ht="39.75" customHeight="1">
      <c r="A78" s="122" t="s">
        <v>80</v>
      </c>
      <c r="B78" s="105"/>
      <c r="C78" s="106"/>
      <c r="D78" s="112">
        <f>SUM(D79:D89)</f>
        <v>100774</v>
      </c>
      <c r="E78" s="143">
        <f>SUM(E79:E89)</f>
        <v>0</v>
      </c>
      <c r="F78" s="89">
        <f t="shared" ref="F78:F127" si="24">(E78/D78)*100000</f>
        <v>0</v>
      </c>
      <c r="G78" s="90">
        <f>SUM(G79:G89)</f>
        <v>0</v>
      </c>
      <c r="H78" s="91">
        <f t="shared" ref="H78:H117" si="25">((G78/7)/D78)*100000</f>
        <v>0</v>
      </c>
      <c r="I78" s="90">
        <f>SUM(I79:I89)</f>
        <v>0</v>
      </c>
      <c r="J78" s="91">
        <f t="shared" ref="J78:J117" si="26">(I78/D78)*100000</f>
        <v>0</v>
      </c>
      <c r="K78" s="90">
        <f>SUM(K79:K89)</f>
        <v>41161</v>
      </c>
      <c r="L78" s="90">
        <f>K78/D78*10000</f>
        <v>4084.4860777581521</v>
      </c>
      <c r="M78" s="90">
        <v>30</v>
      </c>
      <c r="N78" s="90">
        <f t="shared" ref="N78:N107" si="27">M78/D78*100000</f>
        <v>29.769583424295949</v>
      </c>
      <c r="O78" s="90"/>
      <c r="P78" s="92">
        <f>SUM(P79:P89)</f>
        <v>83436</v>
      </c>
      <c r="Q78" s="92">
        <f>SUM(Q79:Q89)</f>
        <v>83228</v>
      </c>
      <c r="R78" s="93">
        <f>Q78/P78*100</f>
        <v>99.750707128817297</v>
      </c>
      <c r="S78" s="64" t="str">
        <f t="shared" si="20"/>
        <v>&gt;75%</v>
      </c>
      <c r="T78" s="94">
        <f>SUM(T79:T89)</f>
        <v>25879</v>
      </c>
      <c r="U78" s="94">
        <f>SUM(U79:U89)</f>
        <v>25651</v>
      </c>
      <c r="V78" s="95">
        <f t="shared" si="21"/>
        <v>99.118976776536954</v>
      </c>
      <c r="W78" s="95" t="str">
        <f t="shared" si="22"/>
        <v>&gt;90%</v>
      </c>
      <c r="X78" s="151"/>
      <c r="Y78" s="101"/>
      <c r="Z78" s="101"/>
      <c r="AA78" s="96"/>
      <c r="AB78" s="96"/>
      <c r="AC78" s="96"/>
      <c r="AD78" s="96"/>
      <c r="AE78" s="101"/>
      <c r="AF78" s="97"/>
      <c r="AI78" s="99"/>
      <c r="AJ78" s="99"/>
      <c r="AK78" s="99" t="s">
        <v>86</v>
      </c>
      <c r="AL78" s="99">
        <v>15</v>
      </c>
    </row>
    <row r="79" spans="1:38" ht="39.75" customHeight="1">
      <c r="A79" s="36"/>
      <c r="B79" s="37">
        <v>1</v>
      </c>
      <c r="C79" s="38" t="s">
        <v>81</v>
      </c>
      <c r="D79" s="13">
        <v>12620</v>
      </c>
      <c r="E79" s="141">
        <v>0</v>
      </c>
      <c r="F79" s="145">
        <f t="shared" si="24"/>
        <v>0</v>
      </c>
      <c r="G79" s="136"/>
      <c r="H79" s="91"/>
      <c r="I79" s="136">
        <v>0</v>
      </c>
      <c r="J79" s="21"/>
      <c r="K79" s="53">
        <v>5900</v>
      </c>
      <c r="L79" s="90">
        <f>K79/D79*10000</f>
        <v>4675.1188589540407</v>
      </c>
      <c r="M79" s="47"/>
      <c r="N79" s="47"/>
      <c r="O79" s="47"/>
      <c r="P79" s="49">
        <v>11340</v>
      </c>
      <c r="Q79" s="49">
        <v>11300</v>
      </c>
      <c r="R79" s="93">
        <f t="shared" ref="R79:R89" si="28">Q79/P79*100</f>
        <v>99.647266313932974</v>
      </c>
      <c r="S79" s="61" t="str">
        <f t="shared" si="20"/>
        <v>&gt;75%</v>
      </c>
      <c r="T79" s="74">
        <v>3865</v>
      </c>
      <c r="U79" s="49">
        <v>3858</v>
      </c>
      <c r="V79" s="75">
        <f t="shared" si="21"/>
        <v>99.818887451487711</v>
      </c>
      <c r="W79" s="75" t="str">
        <f t="shared" si="22"/>
        <v>&gt;90%</v>
      </c>
      <c r="X79" s="41" t="s">
        <v>126</v>
      </c>
      <c r="AK79" s="68" t="s">
        <v>71</v>
      </c>
      <c r="AL79" s="68">
        <v>22</v>
      </c>
    </row>
    <row r="80" spans="1:38" ht="39.75" customHeight="1">
      <c r="A80" s="36"/>
      <c r="B80" s="37">
        <v>2</v>
      </c>
      <c r="C80" s="38" t="s">
        <v>82</v>
      </c>
      <c r="D80" s="13">
        <v>11178</v>
      </c>
      <c r="E80" s="141">
        <v>0</v>
      </c>
      <c r="F80" s="145">
        <f t="shared" si="24"/>
        <v>0</v>
      </c>
      <c r="G80" s="136"/>
      <c r="H80" s="91"/>
      <c r="I80" s="136">
        <v>0</v>
      </c>
      <c r="J80" s="21"/>
      <c r="K80" s="53">
        <v>4471</v>
      </c>
      <c r="L80" s="90">
        <f t="shared" ref="L80:L89" si="29">K80/D80*10000</f>
        <v>3999.8210771157633</v>
      </c>
      <c r="M80" s="47"/>
      <c r="N80" s="47"/>
      <c r="O80" s="47"/>
      <c r="P80" s="49">
        <v>8809</v>
      </c>
      <c r="Q80" s="49">
        <v>8855</v>
      </c>
      <c r="R80" s="93">
        <f t="shared" si="28"/>
        <v>100.52219321148826</v>
      </c>
      <c r="S80" s="61" t="str">
        <f t="shared" si="20"/>
        <v>&gt;75%</v>
      </c>
      <c r="T80" s="74">
        <v>907</v>
      </c>
      <c r="U80" s="48">
        <v>825</v>
      </c>
      <c r="V80" s="75">
        <f t="shared" si="21"/>
        <v>90.959206174200659</v>
      </c>
      <c r="W80" s="75" t="str">
        <f t="shared" si="22"/>
        <v>&gt;90%</v>
      </c>
      <c r="X80" s="41" t="s">
        <v>126</v>
      </c>
      <c r="AK80" s="68" t="s">
        <v>85</v>
      </c>
      <c r="AL80" s="68">
        <v>35</v>
      </c>
    </row>
    <row r="81" spans="1:38" ht="39.75" customHeight="1">
      <c r="A81" s="36"/>
      <c r="B81" s="37">
        <v>3</v>
      </c>
      <c r="C81" s="38" t="s">
        <v>83</v>
      </c>
      <c r="D81" s="13">
        <v>8513</v>
      </c>
      <c r="E81" s="141">
        <v>0</v>
      </c>
      <c r="F81" s="145">
        <f t="shared" si="24"/>
        <v>0</v>
      </c>
      <c r="G81" s="136"/>
      <c r="H81" s="91"/>
      <c r="I81" s="136">
        <v>0</v>
      </c>
      <c r="J81" s="21"/>
      <c r="K81" s="53">
        <v>3403</v>
      </c>
      <c r="L81" s="90">
        <f t="shared" si="29"/>
        <v>3997.4157171384941</v>
      </c>
      <c r="M81" s="47"/>
      <c r="N81" s="47"/>
      <c r="O81" s="47"/>
      <c r="P81" s="49">
        <v>6230</v>
      </c>
      <c r="Q81" s="49">
        <v>6202</v>
      </c>
      <c r="R81" s="93">
        <f t="shared" si="28"/>
        <v>99.550561797752806</v>
      </c>
      <c r="S81" s="61" t="str">
        <f t="shared" si="20"/>
        <v>&gt;75%</v>
      </c>
      <c r="T81" s="74">
        <v>3510</v>
      </c>
      <c r="U81" s="49">
        <v>3498</v>
      </c>
      <c r="V81" s="75">
        <f t="shared" si="21"/>
        <v>99.658119658119659</v>
      </c>
      <c r="W81" s="75" t="str">
        <f t="shared" si="22"/>
        <v>&gt;90%</v>
      </c>
      <c r="X81" s="41" t="s">
        <v>126</v>
      </c>
      <c r="AK81" s="68" t="s">
        <v>70</v>
      </c>
      <c r="AL81" s="68">
        <v>3</v>
      </c>
    </row>
    <row r="82" spans="1:38" ht="39.75" customHeight="1">
      <c r="A82" s="36"/>
      <c r="B82" s="37">
        <v>4</v>
      </c>
      <c r="C82" s="38" t="s">
        <v>84</v>
      </c>
      <c r="D82" s="13">
        <v>8842</v>
      </c>
      <c r="E82" s="141">
        <v>0</v>
      </c>
      <c r="F82" s="145">
        <f t="shared" si="24"/>
        <v>0</v>
      </c>
      <c r="G82" s="136"/>
      <c r="H82" s="91"/>
      <c r="I82" s="136">
        <v>0</v>
      </c>
      <c r="J82" s="21"/>
      <c r="K82" s="53">
        <v>3536</v>
      </c>
      <c r="L82" s="90">
        <f t="shared" si="29"/>
        <v>3999.0952273241346</v>
      </c>
      <c r="M82" s="47"/>
      <c r="N82" s="47"/>
      <c r="O82" s="47"/>
      <c r="P82" s="49">
        <v>7880</v>
      </c>
      <c r="Q82" s="49">
        <v>7870</v>
      </c>
      <c r="R82" s="93">
        <f t="shared" si="28"/>
        <v>99.873096446700501</v>
      </c>
      <c r="S82" s="61" t="str">
        <f t="shared" si="20"/>
        <v>&gt;75%</v>
      </c>
      <c r="T82" s="74">
        <v>2621</v>
      </c>
      <c r="U82" s="49">
        <v>2605</v>
      </c>
      <c r="V82" s="75">
        <f t="shared" si="21"/>
        <v>99.389545974818773</v>
      </c>
      <c r="W82" s="75" t="str">
        <f t="shared" si="22"/>
        <v>&gt;90%</v>
      </c>
      <c r="X82" s="41" t="s">
        <v>126</v>
      </c>
      <c r="AK82" s="68" t="s">
        <v>84</v>
      </c>
      <c r="AL82" s="68">
        <v>24</v>
      </c>
    </row>
    <row r="83" spans="1:38" ht="39.75" customHeight="1">
      <c r="A83" s="36"/>
      <c r="B83" s="37">
        <v>5</v>
      </c>
      <c r="C83" s="38" t="s">
        <v>71</v>
      </c>
      <c r="D83" s="13">
        <v>4889</v>
      </c>
      <c r="E83" s="141">
        <v>0</v>
      </c>
      <c r="F83" s="145">
        <f t="shared" si="24"/>
        <v>0</v>
      </c>
      <c r="G83" s="136"/>
      <c r="H83" s="91"/>
      <c r="I83" s="136">
        <v>0</v>
      </c>
      <c r="J83" s="21"/>
      <c r="K83" s="53">
        <v>1955</v>
      </c>
      <c r="L83" s="90">
        <f t="shared" si="29"/>
        <v>3998.7727551646553</v>
      </c>
      <c r="M83" s="47"/>
      <c r="N83" s="47"/>
      <c r="O83" s="47"/>
      <c r="P83" s="49">
        <v>4013</v>
      </c>
      <c r="Q83" s="49">
        <v>3985</v>
      </c>
      <c r="R83" s="93">
        <f t="shared" si="28"/>
        <v>99.30226763020184</v>
      </c>
      <c r="S83" s="61" t="str">
        <f t="shared" si="20"/>
        <v>&gt;75%</v>
      </c>
      <c r="T83" s="74">
        <v>1034</v>
      </c>
      <c r="U83" s="49">
        <v>1013</v>
      </c>
      <c r="V83" s="75">
        <f t="shared" si="21"/>
        <v>97.969052224371381</v>
      </c>
      <c r="W83" s="75" t="str">
        <f t="shared" si="22"/>
        <v>&gt;90%</v>
      </c>
      <c r="X83" s="41" t="s">
        <v>126</v>
      </c>
      <c r="AK83" s="68" t="s">
        <v>65</v>
      </c>
      <c r="AL83" s="68">
        <v>45</v>
      </c>
    </row>
    <row r="84" spans="1:38" ht="39.75" customHeight="1">
      <c r="A84" s="36"/>
      <c r="B84" s="37">
        <v>6</v>
      </c>
      <c r="C84" s="38" t="s">
        <v>70</v>
      </c>
      <c r="D84" s="13">
        <v>4286</v>
      </c>
      <c r="E84" s="141">
        <v>0</v>
      </c>
      <c r="F84" s="145">
        <f t="shared" si="24"/>
        <v>0</v>
      </c>
      <c r="G84" s="136"/>
      <c r="H84" s="91"/>
      <c r="I84" s="136">
        <v>0</v>
      </c>
      <c r="J84" s="21"/>
      <c r="K84" s="53">
        <v>1720</v>
      </c>
      <c r="L84" s="90">
        <f t="shared" si="29"/>
        <v>4013.0657956136256</v>
      </c>
      <c r="M84" s="47"/>
      <c r="N84" s="47"/>
      <c r="O84" s="47"/>
      <c r="P84" s="49">
        <v>3655</v>
      </c>
      <c r="Q84" s="49">
        <v>3685</v>
      </c>
      <c r="R84" s="93">
        <f t="shared" si="28"/>
        <v>100.82079343365254</v>
      </c>
      <c r="S84" s="61" t="str">
        <f t="shared" si="20"/>
        <v>&gt;75%</v>
      </c>
      <c r="T84" s="74">
        <v>1250</v>
      </c>
      <c r="U84" s="49">
        <v>1250</v>
      </c>
      <c r="V84" s="75">
        <f t="shared" si="21"/>
        <v>100</v>
      </c>
      <c r="W84" s="75" t="str">
        <f t="shared" si="22"/>
        <v>&gt;90%</v>
      </c>
      <c r="X84" s="41" t="s">
        <v>126</v>
      </c>
      <c r="AK84" s="68" t="s">
        <v>82</v>
      </c>
      <c r="AL84" s="68">
        <v>34</v>
      </c>
    </row>
    <row r="85" spans="1:38" ht="39.75" customHeight="1">
      <c r="A85" s="36"/>
      <c r="B85" s="37">
        <v>7</v>
      </c>
      <c r="C85" s="38" t="s">
        <v>85</v>
      </c>
      <c r="D85" s="13">
        <v>10801</v>
      </c>
      <c r="E85" s="141">
        <v>0</v>
      </c>
      <c r="F85" s="145">
        <f t="shared" si="24"/>
        <v>0</v>
      </c>
      <c r="G85" s="136"/>
      <c r="H85" s="91"/>
      <c r="I85" s="136">
        <v>0</v>
      </c>
      <c r="J85" s="21"/>
      <c r="K85" s="53">
        <v>4320</v>
      </c>
      <c r="L85" s="90">
        <f t="shared" si="29"/>
        <v>3999.6296639200073</v>
      </c>
      <c r="M85" s="47"/>
      <c r="N85" s="47"/>
      <c r="O85" s="47"/>
      <c r="P85" s="49">
        <v>8892</v>
      </c>
      <c r="Q85" s="49">
        <v>8730</v>
      </c>
      <c r="R85" s="93">
        <f t="shared" si="28"/>
        <v>98.178137651821856</v>
      </c>
      <c r="S85" s="61" t="str">
        <f t="shared" si="20"/>
        <v>&gt;75%</v>
      </c>
      <c r="T85" s="74">
        <v>2966</v>
      </c>
      <c r="U85" s="49">
        <v>2951</v>
      </c>
      <c r="V85" s="75">
        <f t="shared" si="21"/>
        <v>99.494268374915706</v>
      </c>
      <c r="W85" s="75" t="str">
        <f t="shared" si="22"/>
        <v>&gt;90%</v>
      </c>
      <c r="X85" s="41" t="s">
        <v>126</v>
      </c>
      <c r="AK85" s="68" t="s">
        <v>87</v>
      </c>
      <c r="AL85" s="68">
        <v>45</v>
      </c>
    </row>
    <row r="86" spans="1:38" ht="39.75" customHeight="1">
      <c r="A86" s="36"/>
      <c r="B86" s="37">
        <v>8</v>
      </c>
      <c r="C86" s="38" t="s">
        <v>86</v>
      </c>
      <c r="D86" s="13">
        <v>3413</v>
      </c>
      <c r="E86" s="141">
        <v>0</v>
      </c>
      <c r="F86" s="145">
        <f t="shared" si="24"/>
        <v>0</v>
      </c>
      <c r="G86" s="136"/>
      <c r="H86" s="91"/>
      <c r="I86" s="136">
        <v>0</v>
      </c>
      <c r="J86" s="21"/>
      <c r="K86" s="53">
        <v>1365</v>
      </c>
      <c r="L86" s="90">
        <f t="shared" si="29"/>
        <v>3999.4140052739526</v>
      </c>
      <c r="M86" s="47"/>
      <c r="N86" s="47"/>
      <c r="O86" s="47"/>
      <c r="P86" s="49">
        <v>3017</v>
      </c>
      <c r="Q86" s="49">
        <v>3039</v>
      </c>
      <c r="R86" s="93">
        <f t="shared" si="28"/>
        <v>100.72920119323831</v>
      </c>
      <c r="S86" s="61" t="str">
        <f t="shared" si="20"/>
        <v>&gt;75%</v>
      </c>
      <c r="T86" s="74">
        <v>597</v>
      </c>
      <c r="U86" s="48">
        <v>594</v>
      </c>
      <c r="V86" s="75">
        <f t="shared" si="21"/>
        <v>99.497487437185924</v>
      </c>
      <c r="W86" s="75" t="str">
        <f t="shared" si="22"/>
        <v>&gt;90%</v>
      </c>
      <c r="X86" s="41" t="s">
        <v>126</v>
      </c>
      <c r="AL86" s="68">
        <f>SUM(AL75:AL85)</f>
        <v>458</v>
      </c>
    </row>
    <row r="87" spans="1:38" ht="39.75" customHeight="1">
      <c r="A87" s="36"/>
      <c r="B87" s="37">
        <v>9</v>
      </c>
      <c r="C87" s="38" t="s">
        <v>87</v>
      </c>
      <c r="D87" s="13">
        <v>11019</v>
      </c>
      <c r="E87" s="141">
        <v>0</v>
      </c>
      <c r="F87" s="145">
        <f t="shared" si="24"/>
        <v>0</v>
      </c>
      <c r="G87" s="136"/>
      <c r="H87" s="91"/>
      <c r="I87" s="136">
        <v>0</v>
      </c>
      <c r="J87" s="21"/>
      <c r="K87" s="53">
        <v>4407</v>
      </c>
      <c r="L87" s="90">
        <f t="shared" si="29"/>
        <v>3999.455485978764</v>
      </c>
      <c r="M87" s="47"/>
      <c r="N87" s="47"/>
      <c r="O87" s="47"/>
      <c r="P87" s="49">
        <v>8696</v>
      </c>
      <c r="Q87" s="49">
        <v>8685</v>
      </c>
      <c r="R87" s="93">
        <f t="shared" si="28"/>
        <v>99.873505059797608</v>
      </c>
      <c r="S87" s="61" t="str">
        <f t="shared" si="20"/>
        <v>&gt;75%</v>
      </c>
      <c r="T87" s="74">
        <v>2848</v>
      </c>
      <c r="U87" s="49">
        <v>2840</v>
      </c>
      <c r="V87" s="75">
        <f t="shared" si="21"/>
        <v>99.719101123595507</v>
      </c>
      <c r="W87" s="75" t="str">
        <f t="shared" si="22"/>
        <v>&gt;90%</v>
      </c>
      <c r="X87" s="41" t="s">
        <v>126</v>
      </c>
      <c r="AI87" s="68" t="s">
        <v>89</v>
      </c>
      <c r="AJ87" s="68">
        <v>339</v>
      </c>
      <c r="AK87" s="68" t="s">
        <v>90</v>
      </c>
      <c r="AL87" s="68">
        <v>73</v>
      </c>
    </row>
    <row r="88" spans="1:38" ht="39.75" customHeight="1">
      <c r="A88" s="36"/>
      <c r="B88" s="37">
        <v>10</v>
      </c>
      <c r="C88" s="38" t="s">
        <v>88</v>
      </c>
      <c r="D88" s="13">
        <v>14054</v>
      </c>
      <c r="E88" s="141">
        <v>0</v>
      </c>
      <c r="F88" s="145">
        <f t="shared" si="24"/>
        <v>0</v>
      </c>
      <c r="G88" s="136"/>
      <c r="H88" s="91"/>
      <c r="I88" s="136">
        <v>0</v>
      </c>
      <c r="J88" s="21"/>
      <c r="K88" s="53">
        <v>5621</v>
      </c>
      <c r="L88" s="90">
        <f t="shared" si="29"/>
        <v>3999.5730752810587</v>
      </c>
      <c r="M88" s="47"/>
      <c r="N88" s="47"/>
      <c r="O88" s="47"/>
      <c r="P88" s="49">
        <v>11399</v>
      </c>
      <c r="Q88" s="49">
        <v>11383</v>
      </c>
      <c r="R88" s="93">
        <f t="shared" si="28"/>
        <v>99.859636810246514</v>
      </c>
      <c r="S88" s="61" t="str">
        <f t="shared" si="20"/>
        <v>&gt;75%</v>
      </c>
      <c r="T88" s="74">
        <v>3286</v>
      </c>
      <c r="U88" s="49">
        <v>3271</v>
      </c>
      <c r="V88" s="75">
        <f t="shared" si="21"/>
        <v>99.543517954960436</v>
      </c>
      <c r="W88" s="75" t="str">
        <f t="shared" si="22"/>
        <v>&gt;90%</v>
      </c>
      <c r="X88" s="41" t="s">
        <v>126</v>
      </c>
      <c r="AK88" s="68" t="s">
        <v>95</v>
      </c>
      <c r="AL88" s="68">
        <v>8</v>
      </c>
    </row>
    <row r="89" spans="1:38" ht="39.75" customHeight="1">
      <c r="A89" s="36"/>
      <c r="B89" s="37">
        <v>11</v>
      </c>
      <c r="C89" s="38" t="s">
        <v>65</v>
      </c>
      <c r="D89" s="13">
        <v>11159</v>
      </c>
      <c r="E89" s="141">
        <v>0</v>
      </c>
      <c r="F89" s="145">
        <f t="shared" si="24"/>
        <v>0</v>
      </c>
      <c r="G89" s="136"/>
      <c r="H89" s="91"/>
      <c r="I89" s="136">
        <v>0</v>
      </c>
      <c r="J89" s="21"/>
      <c r="K89" s="53">
        <v>4463</v>
      </c>
      <c r="L89" s="90">
        <f t="shared" si="29"/>
        <v>3999.4623174119542</v>
      </c>
      <c r="M89" s="47"/>
      <c r="N89" s="47"/>
      <c r="O89" s="47"/>
      <c r="P89" s="49">
        <v>9505</v>
      </c>
      <c r="Q89" s="49">
        <v>9494</v>
      </c>
      <c r="R89" s="93">
        <f t="shared" si="28"/>
        <v>99.884271436086266</v>
      </c>
      <c r="S89" s="61" t="str">
        <f t="shared" si="20"/>
        <v>&gt;75%</v>
      </c>
      <c r="T89" s="74">
        <v>2995</v>
      </c>
      <c r="U89" s="49">
        <v>2946</v>
      </c>
      <c r="V89" s="75">
        <f t="shared" si="21"/>
        <v>98.363939899833056</v>
      </c>
      <c r="W89" s="75" t="str">
        <f t="shared" si="22"/>
        <v>&gt;90%</v>
      </c>
      <c r="X89" s="41" t="s">
        <v>126</v>
      </c>
      <c r="AA89" s="76"/>
      <c r="AB89" s="76"/>
      <c r="AC89" s="76"/>
      <c r="AD89" s="76"/>
      <c r="AK89" s="68" t="s">
        <v>96</v>
      </c>
      <c r="AL89" s="68">
        <v>19</v>
      </c>
    </row>
    <row r="90" spans="1:38" s="103" customFormat="1" ht="39.75" customHeight="1">
      <c r="A90" s="122" t="s">
        <v>89</v>
      </c>
      <c r="B90" s="105"/>
      <c r="C90" s="106"/>
      <c r="D90" s="112">
        <f>SUM(D91:D106)</f>
        <v>152217</v>
      </c>
      <c r="E90" s="143">
        <f>SUM(E91:E106)</f>
        <v>8</v>
      </c>
      <c r="F90" s="89">
        <f>(E90/D90)*100000</f>
        <v>5.2556547560390756</v>
      </c>
      <c r="G90" s="90">
        <f>SUM(G91:G106)</f>
        <v>0</v>
      </c>
      <c r="H90" s="91">
        <f t="shared" si="25"/>
        <v>0</v>
      </c>
      <c r="I90" s="90">
        <v>0</v>
      </c>
      <c r="J90" s="91">
        <f t="shared" si="26"/>
        <v>0</v>
      </c>
      <c r="K90" s="90">
        <f>SUM(K91:K106)</f>
        <v>7750</v>
      </c>
      <c r="L90" s="90">
        <f>K90/D90*10000</f>
        <v>509.14155449128549</v>
      </c>
      <c r="M90" s="90">
        <f>SUM(M91:M106)</f>
        <v>1600</v>
      </c>
      <c r="N90" s="90">
        <f t="shared" si="27"/>
        <v>1051.1309512078153</v>
      </c>
      <c r="O90" s="90">
        <v>55</v>
      </c>
      <c r="P90" s="92">
        <f>SUM(P91:P106)</f>
        <v>118279</v>
      </c>
      <c r="Q90" s="92">
        <f>SUM(Q91:Q106)</f>
        <v>109033</v>
      </c>
      <c r="R90" s="93">
        <f t="shared" si="23"/>
        <v>92.182889608468116</v>
      </c>
      <c r="S90" s="64" t="str">
        <f t="shared" si="20"/>
        <v>&gt;75%</v>
      </c>
      <c r="T90" s="94">
        <f>SUM(T91:T106)</f>
        <v>27658</v>
      </c>
      <c r="U90" s="94">
        <f>SUM(U91:U106)</f>
        <v>27603</v>
      </c>
      <c r="V90" s="95">
        <f t="shared" si="21"/>
        <v>99.801142526574594</v>
      </c>
      <c r="W90" s="95" t="str">
        <f t="shared" si="22"/>
        <v>&gt;90%</v>
      </c>
      <c r="X90" s="151"/>
      <c r="Y90" s="101"/>
      <c r="Z90" s="101"/>
      <c r="AA90" s="96"/>
      <c r="AB90" s="96"/>
      <c r="AC90" s="96"/>
      <c r="AD90" s="96"/>
      <c r="AE90" s="101"/>
      <c r="AF90" s="97"/>
      <c r="AI90" s="99"/>
      <c r="AJ90" s="99"/>
      <c r="AK90" s="99" t="s">
        <v>92</v>
      </c>
      <c r="AL90" s="99">
        <v>3</v>
      </c>
    </row>
    <row r="91" spans="1:38" ht="39.75" customHeight="1">
      <c r="A91" s="36"/>
      <c r="B91" s="37">
        <v>1</v>
      </c>
      <c r="C91" s="38" t="s">
        <v>90</v>
      </c>
      <c r="D91" s="13">
        <v>9768</v>
      </c>
      <c r="E91" s="141">
        <v>4</v>
      </c>
      <c r="F91" s="145">
        <f t="shared" ref="F91:F106" si="30">(E91/D91)*100000</f>
        <v>40.95004095004095</v>
      </c>
      <c r="G91" s="134"/>
      <c r="H91" s="91"/>
      <c r="I91" s="47">
        <v>0</v>
      </c>
      <c r="J91" s="21"/>
      <c r="K91" s="47">
        <v>500</v>
      </c>
      <c r="L91" s="90">
        <f>K91/D91*10000</f>
        <v>511.8755118755119</v>
      </c>
      <c r="M91" s="47">
        <v>100</v>
      </c>
      <c r="N91" s="47"/>
      <c r="O91" s="47"/>
      <c r="P91" s="28">
        <v>9319</v>
      </c>
      <c r="Q91" s="24">
        <v>7512</v>
      </c>
      <c r="R91" s="30">
        <f t="shared" si="23"/>
        <v>80.609507457881747</v>
      </c>
      <c r="S91" s="61" t="str">
        <f t="shared" si="20"/>
        <v>&gt;75%</v>
      </c>
      <c r="T91" s="74">
        <v>599</v>
      </c>
      <c r="U91" s="74">
        <v>618</v>
      </c>
      <c r="V91" s="75">
        <f t="shared" si="21"/>
        <v>103.17195325542572</v>
      </c>
      <c r="W91" s="75" t="str">
        <f t="shared" si="22"/>
        <v>&gt;90%</v>
      </c>
      <c r="X91" s="41" t="s">
        <v>126</v>
      </c>
      <c r="AK91" s="68" t="s">
        <v>98</v>
      </c>
      <c r="AL91" s="68">
        <v>3</v>
      </c>
    </row>
    <row r="92" spans="1:38" ht="39.75" customHeight="1">
      <c r="A92" s="36"/>
      <c r="B92" s="37">
        <v>2</v>
      </c>
      <c r="C92" s="38" t="s">
        <v>91</v>
      </c>
      <c r="D92" s="13">
        <v>8752</v>
      </c>
      <c r="E92" s="141">
        <v>0</v>
      </c>
      <c r="F92" s="145">
        <f t="shared" si="30"/>
        <v>0</v>
      </c>
      <c r="G92" s="134"/>
      <c r="H92" s="91"/>
      <c r="I92" s="47">
        <v>0</v>
      </c>
      <c r="J92" s="21"/>
      <c r="K92" s="47">
        <v>450</v>
      </c>
      <c r="L92" s="90">
        <f t="shared" ref="L92:L106" si="31">K92/D92*10000</f>
        <v>514.16819012797077</v>
      </c>
      <c r="M92" s="47">
        <v>100</v>
      </c>
      <c r="N92" s="47"/>
      <c r="O92" s="47"/>
      <c r="P92" s="28">
        <v>6644</v>
      </c>
      <c r="Q92" s="24">
        <v>5702</v>
      </c>
      <c r="R92" s="30">
        <f t="shared" si="23"/>
        <v>85.821794099939794</v>
      </c>
      <c r="S92" s="61" t="str">
        <f t="shared" si="20"/>
        <v>&gt;75%</v>
      </c>
      <c r="T92" s="74">
        <v>1395</v>
      </c>
      <c r="U92" s="74">
        <v>1368</v>
      </c>
      <c r="V92" s="75">
        <f t="shared" si="21"/>
        <v>98.064516129032256</v>
      </c>
      <c r="W92" s="75" t="str">
        <f t="shared" si="22"/>
        <v>&gt;90%</v>
      </c>
      <c r="X92" s="41" t="s">
        <v>126</v>
      </c>
      <c r="AK92" s="68" t="s">
        <v>100</v>
      </c>
      <c r="AL92" s="68">
        <v>13</v>
      </c>
    </row>
    <row r="93" spans="1:38" ht="39.75" customHeight="1">
      <c r="A93" s="36"/>
      <c r="B93" s="37">
        <v>3</v>
      </c>
      <c r="C93" s="38" t="s">
        <v>92</v>
      </c>
      <c r="D93" s="13">
        <v>13543</v>
      </c>
      <c r="E93" s="141">
        <v>0</v>
      </c>
      <c r="F93" s="145">
        <f t="shared" si="30"/>
        <v>0</v>
      </c>
      <c r="G93" s="134"/>
      <c r="H93" s="91"/>
      <c r="I93" s="47">
        <v>0</v>
      </c>
      <c r="J93" s="21"/>
      <c r="K93" s="47">
        <v>700</v>
      </c>
      <c r="L93" s="90">
        <f t="shared" si="31"/>
        <v>516.87218489256441</v>
      </c>
      <c r="M93" s="47">
        <v>100</v>
      </c>
      <c r="N93" s="47"/>
      <c r="O93" s="47"/>
      <c r="P93" s="28">
        <v>9676</v>
      </c>
      <c r="Q93" s="24">
        <v>9238</v>
      </c>
      <c r="R93" s="30">
        <f t="shared" si="23"/>
        <v>95.473336089293099</v>
      </c>
      <c r="S93" s="61" t="str">
        <f t="shared" si="20"/>
        <v>&gt;75%</v>
      </c>
      <c r="T93" s="74">
        <v>4791</v>
      </c>
      <c r="U93" s="74">
        <v>4726</v>
      </c>
      <c r="V93" s="75">
        <f t="shared" si="21"/>
        <v>98.64328950114799</v>
      </c>
      <c r="W93" s="75" t="str">
        <f t="shared" si="22"/>
        <v>&gt;90%</v>
      </c>
      <c r="X93" s="41" t="s">
        <v>126</v>
      </c>
      <c r="AK93" s="68" t="s">
        <v>91</v>
      </c>
      <c r="AL93" s="68">
        <v>13</v>
      </c>
    </row>
    <row r="94" spans="1:38" ht="39.75" customHeight="1">
      <c r="A94" s="36"/>
      <c r="B94" s="37">
        <v>4</v>
      </c>
      <c r="C94" s="38" t="s">
        <v>93</v>
      </c>
      <c r="D94" s="13">
        <v>6514</v>
      </c>
      <c r="E94" s="141">
        <v>0</v>
      </c>
      <c r="F94" s="145">
        <f t="shared" si="30"/>
        <v>0</v>
      </c>
      <c r="G94" s="134"/>
      <c r="H94" s="91"/>
      <c r="I94" s="47">
        <v>0</v>
      </c>
      <c r="J94" s="21"/>
      <c r="K94" s="47">
        <v>450</v>
      </c>
      <c r="L94" s="90">
        <f t="shared" si="31"/>
        <v>690.81977279705245</v>
      </c>
      <c r="M94" s="47">
        <v>100</v>
      </c>
      <c r="N94" s="47"/>
      <c r="O94" s="47"/>
      <c r="P94" s="28">
        <v>4907</v>
      </c>
      <c r="Q94" s="24">
        <v>4191</v>
      </c>
      <c r="R94" s="30">
        <f t="shared" si="23"/>
        <v>85.408599959241911</v>
      </c>
      <c r="S94" s="61" t="str">
        <f t="shared" si="20"/>
        <v>&gt;75%</v>
      </c>
      <c r="T94" s="74">
        <v>919</v>
      </c>
      <c r="U94" s="74">
        <v>916</v>
      </c>
      <c r="V94" s="75">
        <f t="shared" si="21"/>
        <v>99.673558215451578</v>
      </c>
      <c r="W94" s="75" t="str">
        <f t="shared" si="22"/>
        <v>&gt;90%</v>
      </c>
      <c r="X94" s="41" t="s">
        <v>126</v>
      </c>
      <c r="AK94" s="68" t="s">
        <v>97</v>
      </c>
      <c r="AL94" s="68">
        <v>19</v>
      </c>
    </row>
    <row r="95" spans="1:38" ht="39.75" customHeight="1">
      <c r="A95" s="36"/>
      <c r="B95" s="37">
        <v>5</v>
      </c>
      <c r="C95" s="38" t="s">
        <v>94</v>
      </c>
      <c r="D95" s="13">
        <v>8340</v>
      </c>
      <c r="E95" s="141">
        <v>0</v>
      </c>
      <c r="F95" s="145">
        <f t="shared" si="30"/>
        <v>0</v>
      </c>
      <c r="G95" s="134"/>
      <c r="H95" s="91"/>
      <c r="I95" s="47">
        <v>0</v>
      </c>
      <c r="J95" s="21"/>
      <c r="K95" s="47">
        <v>450</v>
      </c>
      <c r="L95" s="90">
        <f t="shared" si="31"/>
        <v>539.56834532374103</v>
      </c>
      <c r="M95" s="47">
        <v>100</v>
      </c>
      <c r="N95" s="47"/>
      <c r="O95" s="47"/>
      <c r="P95" s="28">
        <v>6586</v>
      </c>
      <c r="Q95" s="24">
        <v>5687</v>
      </c>
      <c r="R95" s="30">
        <f t="shared" si="23"/>
        <v>86.349832979046454</v>
      </c>
      <c r="S95" s="61" t="str">
        <f t="shared" si="20"/>
        <v>&gt;75%</v>
      </c>
      <c r="T95" s="74">
        <v>1155</v>
      </c>
      <c r="U95" s="74">
        <v>1153</v>
      </c>
      <c r="V95" s="75">
        <f t="shared" si="21"/>
        <v>99.82683982683983</v>
      </c>
      <c r="W95" s="75" t="str">
        <f t="shared" si="22"/>
        <v>&gt;90%</v>
      </c>
      <c r="X95" s="41" t="s">
        <v>126</v>
      </c>
      <c r="AK95" s="68" t="s">
        <v>102</v>
      </c>
      <c r="AL95" s="68">
        <v>19</v>
      </c>
    </row>
    <row r="96" spans="1:38" ht="39.75" customHeight="1">
      <c r="A96" s="36"/>
      <c r="B96" s="37">
        <v>6</v>
      </c>
      <c r="C96" s="38" t="s">
        <v>95</v>
      </c>
      <c r="D96" s="13">
        <v>12491</v>
      </c>
      <c r="E96" s="141">
        <v>0</v>
      </c>
      <c r="F96" s="145">
        <f t="shared" si="30"/>
        <v>0</v>
      </c>
      <c r="G96" s="134"/>
      <c r="H96" s="91"/>
      <c r="I96" s="47">
        <v>0</v>
      </c>
      <c r="J96" s="21"/>
      <c r="K96" s="47">
        <v>450</v>
      </c>
      <c r="L96" s="90">
        <f t="shared" si="31"/>
        <v>360.25938675846606</v>
      </c>
      <c r="M96" s="47">
        <v>100</v>
      </c>
      <c r="N96" s="47"/>
      <c r="O96" s="47"/>
      <c r="P96" s="28">
        <v>8939</v>
      </c>
      <c r="Q96" s="24">
        <v>8062</v>
      </c>
      <c r="R96" s="30">
        <f t="shared" si="23"/>
        <v>90.189059178879077</v>
      </c>
      <c r="S96" s="61" t="str">
        <f t="shared" si="20"/>
        <v>&gt;75%</v>
      </c>
      <c r="T96" s="74">
        <v>1890</v>
      </c>
      <c r="U96" s="74">
        <v>1883</v>
      </c>
      <c r="V96" s="75">
        <f t="shared" si="21"/>
        <v>99.629629629629633</v>
      </c>
      <c r="W96" s="75" t="str">
        <f t="shared" si="22"/>
        <v>&gt;90%</v>
      </c>
      <c r="X96" s="41" t="s">
        <v>126</v>
      </c>
      <c r="AK96" s="68" t="s">
        <v>93</v>
      </c>
      <c r="AL96" s="68">
        <v>2</v>
      </c>
    </row>
    <row r="97" spans="1:38" ht="39.75" customHeight="1">
      <c r="A97" s="36"/>
      <c r="B97" s="37">
        <v>7</v>
      </c>
      <c r="C97" s="38" t="s">
        <v>96</v>
      </c>
      <c r="D97" s="13">
        <v>12707</v>
      </c>
      <c r="E97" s="141">
        <v>0</v>
      </c>
      <c r="F97" s="145">
        <f t="shared" si="30"/>
        <v>0</v>
      </c>
      <c r="G97" s="134"/>
      <c r="H97" s="91"/>
      <c r="I97" s="47">
        <v>0</v>
      </c>
      <c r="J97" s="21"/>
      <c r="K97" s="47">
        <v>700</v>
      </c>
      <c r="L97" s="90">
        <f t="shared" si="31"/>
        <v>550.87746911151339</v>
      </c>
      <c r="M97" s="47">
        <v>100</v>
      </c>
      <c r="N97" s="47"/>
      <c r="O97" s="47"/>
      <c r="P97" s="28">
        <v>9237</v>
      </c>
      <c r="Q97" s="24">
        <v>8944</v>
      </c>
      <c r="R97" s="30">
        <f t="shared" si="23"/>
        <v>96.827974450579191</v>
      </c>
      <c r="S97" s="61" t="str">
        <f t="shared" si="20"/>
        <v>&gt;75%</v>
      </c>
      <c r="T97" s="74">
        <v>1362</v>
      </c>
      <c r="U97" s="74">
        <v>1373</v>
      </c>
      <c r="V97" s="75">
        <f t="shared" si="21"/>
        <v>100.80763582966226</v>
      </c>
      <c r="W97" s="75" t="str">
        <f t="shared" si="22"/>
        <v>&gt;90%</v>
      </c>
      <c r="X97" s="41" t="s">
        <v>126</v>
      </c>
      <c r="AK97" s="68" t="s">
        <v>94</v>
      </c>
      <c r="AL97" s="68">
        <v>153</v>
      </c>
    </row>
    <row r="98" spans="1:38" ht="39.75" customHeight="1">
      <c r="A98" s="36"/>
      <c r="B98" s="37">
        <v>8</v>
      </c>
      <c r="C98" s="38" t="s">
        <v>97</v>
      </c>
      <c r="D98" s="13">
        <v>10644</v>
      </c>
      <c r="E98" s="141">
        <v>3</v>
      </c>
      <c r="F98" s="145">
        <f t="shared" si="30"/>
        <v>28.184892897406989</v>
      </c>
      <c r="G98" s="134"/>
      <c r="H98" s="91"/>
      <c r="I98" s="47">
        <v>0</v>
      </c>
      <c r="J98" s="21"/>
      <c r="K98" s="47">
        <v>450</v>
      </c>
      <c r="L98" s="90">
        <f t="shared" si="31"/>
        <v>422.77339346110483</v>
      </c>
      <c r="M98" s="47">
        <v>100</v>
      </c>
      <c r="N98" s="47"/>
      <c r="O98" s="47"/>
      <c r="P98" s="28">
        <v>9677</v>
      </c>
      <c r="Q98" s="24">
        <v>8382</v>
      </c>
      <c r="R98" s="30">
        <f t="shared" si="23"/>
        <v>86.617753435982223</v>
      </c>
      <c r="S98" s="61" t="str">
        <f t="shared" si="20"/>
        <v>&gt;75%</v>
      </c>
      <c r="T98" s="74">
        <v>1308</v>
      </c>
      <c r="U98" s="74">
        <v>1312</v>
      </c>
      <c r="V98" s="75">
        <f t="shared" si="21"/>
        <v>100.3058103975535</v>
      </c>
      <c r="W98" s="75" t="str">
        <f t="shared" si="22"/>
        <v>&gt;90%</v>
      </c>
      <c r="X98" s="41" t="s">
        <v>126</v>
      </c>
      <c r="AK98" s="68" t="s">
        <v>101</v>
      </c>
      <c r="AL98" s="68">
        <v>15</v>
      </c>
    </row>
    <row r="99" spans="1:38" ht="39.75" customHeight="1">
      <c r="A99" s="36"/>
      <c r="B99" s="37">
        <v>9</v>
      </c>
      <c r="C99" s="38" t="s">
        <v>98</v>
      </c>
      <c r="D99" s="13">
        <v>5992</v>
      </c>
      <c r="E99" s="141">
        <v>0</v>
      </c>
      <c r="F99" s="145">
        <f t="shared" si="30"/>
        <v>0</v>
      </c>
      <c r="G99" s="134"/>
      <c r="H99" s="91"/>
      <c r="I99" s="47">
        <v>0</v>
      </c>
      <c r="J99" s="21"/>
      <c r="K99" s="47">
        <v>450</v>
      </c>
      <c r="L99" s="90">
        <f t="shared" si="31"/>
        <v>751.00133511348463</v>
      </c>
      <c r="M99" s="47">
        <v>100</v>
      </c>
      <c r="N99" s="47"/>
      <c r="O99" s="47"/>
      <c r="P99" s="28">
        <v>4822</v>
      </c>
      <c r="Q99" s="24">
        <v>4800</v>
      </c>
      <c r="R99" s="30">
        <f t="shared" si="23"/>
        <v>99.543757776856083</v>
      </c>
      <c r="S99" s="61" t="str">
        <f t="shared" si="20"/>
        <v>&gt;75%</v>
      </c>
      <c r="T99" s="74">
        <v>1127</v>
      </c>
      <c r="U99" s="74">
        <v>1125</v>
      </c>
      <c r="V99" s="75">
        <f t="shared" si="21"/>
        <v>99.822537710736469</v>
      </c>
      <c r="W99" s="75" t="str">
        <f t="shared" si="22"/>
        <v>&gt;90%</v>
      </c>
      <c r="X99" s="41" t="s">
        <v>126</v>
      </c>
      <c r="AL99" s="68">
        <f>SUM(AL87:AL98)</f>
        <v>340</v>
      </c>
    </row>
    <row r="100" spans="1:38" ht="39.75" customHeight="1">
      <c r="A100" s="36"/>
      <c r="B100" s="37">
        <v>10</v>
      </c>
      <c r="C100" s="38" t="s">
        <v>99</v>
      </c>
      <c r="D100" s="13">
        <v>5519</v>
      </c>
      <c r="E100" s="141">
        <v>0</v>
      </c>
      <c r="F100" s="145">
        <f t="shared" si="30"/>
        <v>0</v>
      </c>
      <c r="G100" s="134"/>
      <c r="H100" s="91"/>
      <c r="I100" s="47">
        <v>0</v>
      </c>
      <c r="J100" s="21"/>
      <c r="K100" s="47">
        <v>450</v>
      </c>
      <c r="L100" s="90">
        <f t="shared" si="31"/>
        <v>815.36510237361847</v>
      </c>
      <c r="M100" s="47">
        <v>100</v>
      </c>
      <c r="N100" s="47"/>
      <c r="O100" s="47"/>
      <c r="P100" s="28">
        <v>4280</v>
      </c>
      <c r="Q100" s="24">
        <v>4475</v>
      </c>
      <c r="R100" s="30">
        <f t="shared" si="23"/>
        <v>104.55607476635514</v>
      </c>
      <c r="S100" s="61" t="str">
        <f t="shared" si="20"/>
        <v>&gt;75%</v>
      </c>
      <c r="T100" s="74">
        <v>1172</v>
      </c>
      <c r="U100" s="74">
        <v>1173</v>
      </c>
      <c r="V100" s="75">
        <f t="shared" si="21"/>
        <v>100.08532423208192</v>
      </c>
      <c r="W100" s="75" t="str">
        <f t="shared" si="22"/>
        <v>&gt;90%</v>
      </c>
      <c r="X100" s="41" t="s">
        <v>126</v>
      </c>
      <c r="AI100" s="68" t="s">
        <v>106</v>
      </c>
      <c r="AJ100" s="68">
        <v>2095</v>
      </c>
      <c r="AK100" s="68" t="s">
        <v>107</v>
      </c>
      <c r="AL100" s="68">
        <v>187</v>
      </c>
    </row>
    <row r="101" spans="1:38" ht="39.75" customHeight="1">
      <c r="A101" s="36"/>
      <c r="B101" s="37">
        <v>11</v>
      </c>
      <c r="C101" s="38" t="s">
        <v>100</v>
      </c>
      <c r="D101" s="13">
        <v>14335</v>
      </c>
      <c r="E101" s="141">
        <v>0</v>
      </c>
      <c r="F101" s="145">
        <f t="shared" si="30"/>
        <v>0</v>
      </c>
      <c r="G101" s="134"/>
      <c r="H101" s="91"/>
      <c r="I101" s="47">
        <v>0</v>
      </c>
      <c r="J101" s="21"/>
      <c r="K101" s="47">
        <v>450</v>
      </c>
      <c r="L101" s="90">
        <f t="shared" si="31"/>
        <v>313.91698639693055</v>
      </c>
      <c r="M101" s="47">
        <v>100</v>
      </c>
      <c r="N101" s="47"/>
      <c r="O101" s="47"/>
      <c r="P101" s="28">
        <v>11093</v>
      </c>
      <c r="Q101" s="24">
        <v>10560</v>
      </c>
      <c r="R101" s="30">
        <f t="shared" si="23"/>
        <v>95.195168124042183</v>
      </c>
      <c r="S101" s="61" t="str">
        <f t="shared" si="20"/>
        <v>&gt;75%</v>
      </c>
      <c r="T101" s="74">
        <v>2434</v>
      </c>
      <c r="U101" s="74">
        <v>2416</v>
      </c>
      <c r="V101" s="75">
        <f t="shared" si="21"/>
        <v>99.260476581758425</v>
      </c>
      <c r="W101" s="75" t="str">
        <f t="shared" si="22"/>
        <v>&gt;90%</v>
      </c>
      <c r="X101" s="41" t="s">
        <v>126</v>
      </c>
      <c r="AK101" s="68" t="s">
        <v>108</v>
      </c>
      <c r="AL101" s="68">
        <v>369</v>
      </c>
    </row>
    <row r="102" spans="1:38" ht="39.75" customHeight="1">
      <c r="A102" s="36"/>
      <c r="B102" s="37">
        <v>12</v>
      </c>
      <c r="C102" s="38" t="s">
        <v>101</v>
      </c>
      <c r="D102" s="13">
        <v>15305</v>
      </c>
      <c r="E102" s="141">
        <v>0</v>
      </c>
      <c r="F102" s="145">
        <f t="shared" si="30"/>
        <v>0</v>
      </c>
      <c r="G102" s="134"/>
      <c r="H102" s="91"/>
      <c r="I102" s="47">
        <v>0</v>
      </c>
      <c r="J102" s="21"/>
      <c r="K102" s="47">
        <v>450</v>
      </c>
      <c r="L102" s="90">
        <f t="shared" si="31"/>
        <v>294.0215615811826</v>
      </c>
      <c r="M102" s="47">
        <v>100</v>
      </c>
      <c r="N102" s="47"/>
      <c r="O102" s="47"/>
      <c r="P102" s="28">
        <v>12011</v>
      </c>
      <c r="Q102" s="24">
        <v>11292</v>
      </c>
      <c r="R102" s="30">
        <f t="shared" si="23"/>
        <v>94.013820664390977</v>
      </c>
      <c r="S102" s="61" t="str">
        <f t="shared" si="20"/>
        <v>&gt;75%</v>
      </c>
      <c r="T102" s="74">
        <v>1439</v>
      </c>
      <c r="U102" s="74">
        <v>1453</v>
      </c>
      <c r="V102" s="75">
        <f t="shared" si="21"/>
        <v>100.97289784572621</v>
      </c>
      <c r="W102" s="75" t="str">
        <f t="shared" si="22"/>
        <v>&gt;90%</v>
      </c>
      <c r="X102" s="41" t="s">
        <v>126</v>
      </c>
      <c r="AK102" s="68" t="s">
        <v>97</v>
      </c>
      <c r="AL102" s="68">
        <v>1621</v>
      </c>
    </row>
    <row r="103" spans="1:38" ht="39.75" customHeight="1">
      <c r="A103" s="36"/>
      <c r="B103" s="37">
        <v>13</v>
      </c>
      <c r="C103" s="38" t="s">
        <v>102</v>
      </c>
      <c r="D103" s="13">
        <v>9891</v>
      </c>
      <c r="E103" s="141">
        <v>0</v>
      </c>
      <c r="F103" s="145">
        <f t="shared" si="30"/>
        <v>0</v>
      </c>
      <c r="G103" s="134"/>
      <c r="H103" s="91"/>
      <c r="I103" s="47">
        <v>0</v>
      </c>
      <c r="J103" s="21"/>
      <c r="K103" s="47">
        <v>450</v>
      </c>
      <c r="L103" s="90">
        <f t="shared" si="31"/>
        <v>454.95905368516833</v>
      </c>
      <c r="M103" s="47">
        <v>100</v>
      </c>
      <c r="N103" s="47"/>
      <c r="O103" s="47"/>
      <c r="P103" s="28">
        <v>6931</v>
      </c>
      <c r="Q103" s="24">
        <v>6899</v>
      </c>
      <c r="R103" s="30">
        <f t="shared" si="23"/>
        <v>99.53830616072716</v>
      </c>
      <c r="S103" s="61" t="str">
        <f t="shared" si="20"/>
        <v>&gt;75%</v>
      </c>
      <c r="T103" s="74">
        <v>798</v>
      </c>
      <c r="U103" s="74">
        <v>886</v>
      </c>
      <c r="V103" s="75">
        <f t="shared" si="21"/>
        <v>111.02756892230576</v>
      </c>
      <c r="W103" s="75" t="str">
        <f t="shared" si="22"/>
        <v>&gt;90%</v>
      </c>
      <c r="X103" s="41" t="s">
        <v>126</v>
      </c>
      <c r="AK103" s="68" t="s">
        <v>109</v>
      </c>
      <c r="AL103" s="68">
        <v>24</v>
      </c>
    </row>
    <row r="104" spans="1:38" ht="39.75" customHeight="1">
      <c r="A104" s="36"/>
      <c r="B104" s="37">
        <v>14</v>
      </c>
      <c r="C104" s="38" t="s">
        <v>103</v>
      </c>
      <c r="D104" s="13">
        <v>5757</v>
      </c>
      <c r="E104" s="141">
        <v>0</v>
      </c>
      <c r="F104" s="145">
        <f t="shared" si="30"/>
        <v>0</v>
      </c>
      <c r="G104" s="134"/>
      <c r="H104" s="91"/>
      <c r="I104" s="47">
        <v>0</v>
      </c>
      <c r="J104" s="21"/>
      <c r="K104" s="47">
        <v>450</v>
      </c>
      <c r="L104" s="90">
        <f t="shared" si="31"/>
        <v>781.65711307972902</v>
      </c>
      <c r="M104" s="47">
        <v>100</v>
      </c>
      <c r="N104" s="47"/>
      <c r="O104" s="47"/>
      <c r="P104" s="28">
        <v>4087</v>
      </c>
      <c r="Q104" s="24">
        <v>4087</v>
      </c>
      <c r="R104" s="30">
        <f t="shared" si="23"/>
        <v>100</v>
      </c>
      <c r="S104" s="61" t="str">
        <f t="shared" si="20"/>
        <v>&gt;75%</v>
      </c>
      <c r="T104" s="74">
        <v>3333</v>
      </c>
      <c r="U104" s="74">
        <v>3298</v>
      </c>
      <c r="V104" s="75">
        <f t="shared" si="21"/>
        <v>98.949894989498958</v>
      </c>
      <c r="W104" s="75" t="str">
        <f t="shared" si="22"/>
        <v>&gt;90%</v>
      </c>
      <c r="X104" s="41" t="s">
        <v>126</v>
      </c>
      <c r="AK104" s="68" t="s">
        <v>111</v>
      </c>
      <c r="AL104" s="68">
        <v>76</v>
      </c>
    </row>
    <row r="105" spans="1:38" ht="39.75" customHeight="1">
      <c r="A105" s="36"/>
      <c r="B105" s="37">
        <v>15</v>
      </c>
      <c r="C105" s="38" t="s">
        <v>104</v>
      </c>
      <c r="D105" s="13">
        <v>6092</v>
      </c>
      <c r="E105" s="141">
        <v>1</v>
      </c>
      <c r="F105" s="145">
        <f t="shared" si="30"/>
        <v>16.414970453053183</v>
      </c>
      <c r="G105" s="134"/>
      <c r="H105" s="91"/>
      <c r="I105" s="47">
        <v>0</v>
      </c>
      <c r="J105" s="21"/>
      <c r="K105" s="47">
        <v>450</v>
      </c>
      <c r="L105" s="90">
        <f t="shared" si="31"/>
        <v>738.67367038739337</v>
      </c>
      <c r="M105" s="47">
        <v>100</v>
      </c>
      <c r="N105" s="47"/>
      <c r="O105" s="47"/>
      <c r="P105" s="28">
        <v>4837</v>
      </c>
      <c r="Q105" s="24">
        <v>4374</v>
      </c>
      <c r="R105" s="30">
        <f t="shared" si="23"/>
        <v>90.42795120942732</v>
      </c>
      <c r="S105" s="61" t="str">
        <f t="shared" si="20"/>
        <v>&gt;75%</v>
      </c>
      <c r="T105" s="74">
        <v>2836</v>
      </c>
      <c r="U105" s="74">
        <v>2810</v>
      </c>
      <c r="V105" s="75">
        <f t="shared" si="21"/>
        <v>99.083215796897036</v>
      </c>
      <c r="W105" s="75" t="str">
        <f t="shared" si="22"/>
        <v>&gt;90%</v>
      </c>
      <c r="X105" s="41" t="s">
        <v>126</v>
      </c>
      <c r="AK105" s="68" t="s">
        <v>114</v>
      </c>
      <c r="AL105" s="68">
        <v>18</v>
      </c>
    </row>
    <row r="106" spans="1:38" ht="39.75" customHeight="1">
      <c r="A106" s="36"/>
      <c r="B106" s="37">
        <v>16</v>
      </c>
      <c r="C106" s="38" t="s">
        <v>105</v>
      </c>
      <c r="D106" s="13">
        <v>6567</v>
      </c>
      <c r="E106" s="141">
        <v>0</v>
      </c>
      <c r="F106" s="89">
        <f t="shared" si="30"/>
        <v>0</v>
      </c>
      <c r="G106" s="133"/>
      <c r="H106" s="91"/>
      <c r="I106" s="47">
        <v>0</v>
      </c>
      <c r="J106" s="21"/>
      <c r="K106" s="47">
        <v>450</v>
      </c>
      <c r="L106" s="90">
        <f t="shared" si="31"/>
        <v>685.24440383736862</v>
      </c>
      <c r="M106" s="47">
        <v>100</v>
      </c>
      <c r="N106" s="47"/>
      <c r="O106" s="47"/>
      <c r="P106" s="28">
        <v>5233</v>
      </c>
      <c r="Q106" s="24">
        <v>4828</v>
      </c>
      <c r="R106" s="30">
        <f t="shared" si="23"/>
        <v>92.26065354481176</v>
      </c>
      <c r="S106" s="61" t="str">
        <f t="shared" si="20"/>
        <v>&gt;75%</v>
      </c>
      <c r="T106" s="74">
        <v>1100</v>
      </c>
      <c r="U106" s="74">
        <v>1093</v>
      </c>
      <c r="V106" s="75">
        <f t="shared" si="21"/>
        <v>99.36363636363636</v>
      </c>
      <c r="W106" s="75" t="str">
        <f t="shared" si="22"/>
        <v>&gt;90%</v>
      </c>
      <c r="X106" s="41" t="s">
        <v>126</v>
      </c>
      <c r="AA106" s="76"/>
      <c r="AB106" s="76"/>
      <c r="AC106" s="76"/>
      <c r="AD106" s="76"/>
      <c r="AK106" s="68" t="s">
        <v>112</v>
      </c>
      <c r="AL106" s="68">
        <v>144</v>
      </c>
    </row>
    <row r="107" spans="1:38" s="103" customFormat="1" ht="39.75" customHeight="1">
      <c r="A107" s="122" t="s">
        <v>106</v>
      </c>
      <c r="B107" s="105"/>
      <c r="C107" s="106"/>
      <c r="D107" s="112">
        <f>SUM(D108:D116)</f>
        <v>97218</v>
      </c>
      <c r="E107" s="143">
        <f>SUM(E108:E116)</f>
        <v>1</v>
      </c>
      <c r="F107" s="89">
        <f t="shared" si="24"/>
        <v>1.0286160998991956</v>
      </c>
      <c r="G107" s="109">
        <f>SUM(G108:G116)</f>
        <v>0</v>
      </c>
      <c r="H107" s="91">
        <f t="shared" si="25"/>
        <v>0</v>
      </c>
      <c r="I107" s="109">
        <v>0</v>
      </c>
      <c r="J107" s="91">
        <f t="shared" si="26"/>
        <v>0</v>
      </c>
      <c r="K107" s="90">
        <f>SUM(K108:K116)</f>
        <v>4550</v>
      </c>
      <c r="L107" s="90">
        <f>K107/D107*10000</f>
        <v>468.02032545413402</v>
      </c>
      <c r="M107" s="90">
        <v>340</v>
      </c>
      <c r="N107" s="90">
        <f t="shared" si="27"/>
        <v>349.72947396572653</v>
      </c>
      <c r="O107" s="90"/>
      <c r="P107" s="92">
        <f>SUM(P108:P116)</f>
        <v>94938</v>
      </c>
      <c r="Q107" s="92">
        <f>SUM(Q108:Q116)</f>
        <v>95145</v>
      </c>
      <c r="R107" s="93">
        <f t="shared" si="23"/>
        <v>100.21803703469634</v>
      </c>
      <c r="S107" s="64" t="str">
        <f t="shared" si="20"/>
        <v>&gt;75%</v>
      </c>
      <c r="T107" s="94">
        <f>SUM(T108:T116)</f>
        <v>18488</v>
      </c>
      <c r="U107" s="94">
        <f>SUM(U108:U116)</f>
        <v>18426</v>
      </c>
      <c r="V107" s="95">
        <f t="shared" si="21"/>
        <v>99.664647338814362</v>
      </c>
      <c r="W107" s="95" t="str">
        <f t="shared" si="22"/>
        <v>&gt;90%</v>
      </c>
      <c r="X107" s="151"/>
      <c r="Y107" s="101"/>
      <c r="Z107" s="101"/>
      <c r="AA107" s="101"/>
      <c r="AB107" s="101"/>
      <c r="AC107" s="101"/>
      <c r="AD107" s="101"/>
      <c r="AE107" s="101"/>
      <c r="AF107" s="97"/>
      <c r="AI107" s="99"/>
      <c r="AJ107" s="99"/>
      <c r="AK107" s="99" t="s">
        <v>113</v>
      </c>
      <c r="AL107" s="99">
        <v>60</v>
      </c>
    </row>
    <row r="108" spans="1:38" s="73" customFormat="1" ht="39.75" customHeight="1">
      <c r="A108" s="36"/>
      <c r="B108" s="37">
        <v>1</v>
      </c>
      <c r="C108" s="38" t="s">
        <v>107</v>
      </c>
      <c r="D108" s="58">
        <v>20155</v>
      </c>
      <c r="E108" s="141">
        <v>1</v>
      </c>
      <c r="F108" s="145">
        <f t="shared" si="24"/>
        <v>4.9615480029769286</v>
      </c>
      <c r="G108" s="47"/>
      <c r="H108" s="91"/>
      <c r="I108" s="47">
        <v>0</v>
      </c>
      <c r="J108" s="21"/>
      <c r="K108" s="53">
        <v>1200</v>
      </c>
      <c r="L108" s="90">
        <f t="shared" ref="L108:L116" si="32">K108/D108*10000</f>
        <v>595.38576035723145</v>
      </c>
      <c r="M108" s="47"/>
      <c r="N108" s="47"/>
      <c r="O108" s="47"/>
      <c r="P108" s="62">
        <v>21525</v>
      </c>
      <c r="Q108" s="22">
        <v>21500</v>
      </c>
      <c r="R108" s="30">
        <f t="shared" si="23"/>
        <v>99.883855981416957</v>
      </c>
      <c r="S108" s="61" t="str">
        <f t="shared" si="20"/>
        <v>&gt;75%</v>
      </c>
      <c r="T108" s="74">
        <v>4382</v>
      </c>
      <c r="U108" s="74">
        <v>4375</v>
      </c>
      <c r="V108" s="75">
        <f t="shared" si="21"/>
        <v>99.840255591054316</v>
      </c>
      <c r="W108" s="75" t="str">
        <f t="shared" si="22"/>
        <v>&gt;90%</v>
      </c>
      <c r="X108" s="41" t="s">
        <v>126</v>
      </c>
      <c r="Y108" s="76"/>
      <c r="Z108" s="76"/>
      <c r="AA108" s="76"/>
      <c r="AB108" s="76"/>
      <c r="AC108" s="76"/>
      <c r="AD108" s="76"/>
      <c r="AE108" s="76"/>
      <c r="AF108" s="59"/>
      <c r="AI108" s="68"/>
      <c r="AJ108" s="68"/>
      <c r="AK108" s="68" t="s">
        <v>110</v>
      </c>
      <c r="AL108" s="68">
        <v>18</v>
      </c>
    </row>
    <row r="109" spans="1:38" s="73" customFormat="1" ht="39.75" customHeight="1">
      <c r="A109" s="36"/>
      <c r="B109" s="37">
        <v>2</v>
      </c>
      <c r="C109" s="38" t="s">
        <v>108</v>
      </c>
      <c r="D109" s="58">
        <v>9809</v>
      </c>
      <c r="E109" s="141">
        <v>0</v>
      </c>
      <c r="F109" s="145">
        <f t="shared" si="24"/>
        <v>0</v>
      </c>
      <c r="G109" s="47"/>
      <c r="H109" s="91"/>
      <c r="I109" s="47">
        <v>0</v>
      </c>
      <c r="J109" s="21"/>
      <c r="K109" s="53">
        <v>250</v>
      </c>
      <c r="L109" s="90">
        <f t="shared" si="32"/>
        <v>254.86797838719545</v>
      </c>
      <c r="M109" s="47"/>
      <c r="N109" s="47"/>
      <c r="O109" s="47"/>
      <c r="P109" s="62">
        <v>12427</v>
      </c>
      <c r="Q109" s="22">
        <v>12400</v>
      </c>
      <c r="R109" s="30">
        <f t="shared" si="23"/>
        <v>99.782731149915506</v>
      </c>
      <c r="S109" s="61" t="str">
        <f t="shared" si="20"/>
        <v>&gt;75%</v>
      </c>
      <c r="T109" s="74">
        <v>1606</v>
      </c>
      <c r="U109" s="74">
        <v>1602</v>
      </c>
      <c r="V109" s="75">
        <f t="shared" si="21"/>
        <v>99.750933997509335</v>
      </c>
      <c r="W109" s="75" t="str">
        <f t="shared" si="22"/>
        <v>&gt;90%</v>
      </c>
      <c r="X109" s="41" t="s">
        <v>126</v>
      </c>
      <c r="Y109" s="76"/>
      <c r="Z109" s="76"/>
      <c r="AA109" s="76"/>
      <c r="AB109" s="76"/>
      <c r="AC109" s="76"/>
      <c r="AD109" s="76"/>
      <c r="AE109" s="76"/>
      <c r="AF109" s="59"/>
      <c r="AI109" s="68"/>
      <c r="AJ109" s="68"/>
      <c r="AK109" s="68"/>
      <c r="AL109" s="68">
        <f>SUM(AL100:AL108)</f>
        <v>2517</v>
      </c>
    </row>
    <row r="110" spans="1:38" s="73" customFormat="1" ht="39.75" customHeight="1">
      <c r="A110" s="36"/>
      <c r="B110" s="37">
        <v>3</v>
      </c>
      <c r="C110" s="38" t="s">
        <v>109</v>
      </c>
      <c r="D110" s="58">
        <v>8749</v>
      </c>
      <c r="E110" s="141">
        <v>0</v>
      </c>
      <c r="F110" s="145">
        <f t="shared" si="24"/>
        <v>0</v>
      </c>
      <c r="G110" s="47"/>
      <c r="H110" s="91"/>
      <c r="I110" s="47">
        <v>0</v>
      </c>
      <c r="J110" s="21"/>
      <c r="K110" s="53">
        <v>250</v>
      </c>
      <c r="L110" s="90">
        <f t="shared" si="32"/>
        <v>285.74694250771518</v>
      </c>
      <c r="M110" s="47"/>
      <c r="N110" s="47"/>
      <c r="O110" s="47"/>
      <c r="P110" s="62">
        <v>9598</v>
      </c>
      <c r="Q110" s="22">
        <v>9600</v>
      </c>
      <c r="R110" s="30">
        <f t="shared" si="23"/>
        <v>100.02083767451553</v>
      </c>
      <c r="S110" s="61" t="str">
        <f t="shared" si="20"/>
        <v>&gt;75%</v>
      </c>
      <c r="T110" s="74">
        <v>1939</v>
      </c>
      <c r="U110" s="74">
        <v>1935</v>
      </c>
      <c r="V110" s="75">
        <f t="shared" si="21"/>
        <v>99.793708096957189</v>
      </c>
      <c r="W110" s="75" t="str">
        <f t="shared" si="22"/>
        <v>&gt;90%</v>
      </c>
      <c r="X110" s="41" t="s">
        <v>126</v>
      </c>
      <c r="Y110" s="76"/>
      <c r="Z110" s="76"/>
      <c r="AA110" s="76"/>
      <c r="AB110" s="76"/>
      <c r="AC110" s="76"/>
      <c r="AD110" s="76"/>
      <c r="AE110" s="76"/>
      <c r="AF110" s="59"/>
      <c r="AI110" s="68" t="s">
        <v>115</v>
      </c>
      <c r="AJ110" s="68">
        <v>298</v>
      </c>
      <c r="AK110" s="68" t="s">
        <v>117</v>
      </c>
      <c r="AL110" s="68">
        <v>8</v>
      </c>
    </row>
    <row r="111" spans="1:38" s="73" customFormat="1" ht="39.75" customHeight="1">
      <c r="A111" s="36"/>
      <c r="B111" s="37">
        <v>4</v>
      </c>
      <c r="C111" s="38" t="s">
        <v>110</v>
      </c>
      <c r="D111" s="58">
        <v>3155</v>
      </c>
      <c r="E111" s="141">
        <v>0</v>
      </c>
      <c r="F111" s="145">
        <f t="shared" si="24"/>
        <v>0</v>
      </c>
      <c r="G111" s="47"/>
      <c r="H111" s="91"/>
      <c r="I111" s="47">
        <v>0</v>
      </c>
      <c r="J111" s="21"/>
      <c r="K111" s="53">
        <v>250</v>
      </c>
      <c r="L111" s="90">
        <f t="shared" si="32"/>
        <v>792.3930269413629</v>
      </c>
      <c r="M111" s="47"/>
      <c r="N111" s="47"/>
      <c r="O111" s="47"/>
      <c r="P111" s="62">
        <v>2875</v>
      </c>
      <c r="Q111" s="22">
        <v>2900</v>
      </c>
      <c r="R111" s="30">
        <f t="shared" si="23"/>
        <v>100.8695652173913</v>
      </c>
      <c r="S111" s="61" t="str">
        <f t="shared" si="20"/>
        <v>&gt;75%</v>
      </c>
      <c r="T111" s="74">
        <v>489</v>
      </c>
      <c r="U111" s="74">
        <v>488</v>
      </c>
      <c r="V111" s="75">
        <f t="shared" si="21"/>
        <v>99.795501022494889</v>
      </c>
      <c r="W111" s="75" t="str">
        <f t="shared" si="22"/>
        <v>&gt;90%</v>
      </c>
      <c r="X111" s="41" t="s">
        <v>126</v>
      </c>
      <c r="Y111" s="76"/>
      <c r="Z111" s="76"/>
      <c r="AA111" s="76"/>
      <c r="AB111" s="76"/>
      <c r="AC111" s="76"/>
      <c r="AD111" s="76"/>
      <c r="AE111" s="76"/>
      <c r="AF111" s="59"/>
      <c r="AI111" s="68"/>
      <c r="AJ111" s="68"/>
      <c r="AK111" s="68" t="s">
        <v>121</v>
      </c>
      <c r="AL111" s="68">
        <v>56</v>
      </c>
    </row>
    <row r="112" spans="1:38" s="73" customFormat="1" ht="39.75" customHeight="1">
      <c r="A112" s="36"/>
      <c r="B112" s="37">
        <v>5</v>
      </c>
      <c r="C112" s="38" t="s">
        <v>97</v>
      </c>
      <c r="D112" s="58">
        <v>30624</v>
      </c>
      <c r="E112" s="141">
        <v>0</v>
      </c>
      <c r="F112" s="145">
        <f t="shared" si="24"/>
        <v>0</v>
      </c>
      <c r="G112" s="47"/>
      <c r="H112" s="91"/>
      <c r="I112" s="47">
        <v>0</v>
      </c>
      <c r="J112" s="21"/>
      <c r="K112" s="53">
        <v>1600</v>
      </c>
      <c r="L112" s="90">
        <f t="shared" si="32"/>
        <v>522.46603970741899</v>
      </c>
      <c r="M112" s="47"/>
      <c r="N112" s="47"/>
      <c r="O112" s="47"/>
      <c r="P112" s="62">
        <v>25630</v>
      </c>
      <c r="Q112" s="22">
        <v>25790</v>
      </c>
      <c r="R112" s="30">
        <f t="shared" si="23"/>
        <v>100.62426843542724</v>
      </c>
      <c r="S112" s="61" t="str">
        <f t="shared" si="20"/>
        <v>&gt;75%</v>
      </c>
      <c r="T112" s="74">
        <v>4312</v>
      </c>
      <c r="U112" s="74">
        <v>4309</v>
      </c>
      <c r="V112" s="75">
        <f t="shared" si="21"/>
        <v>99.930426716141</v>
      </c>
      <c r="W112" s="75" t="str">
        <f t="shared" si="22"/>
        <v>&gt;90%</v>
      </c>
      <c r="X112" s="41" t="s">
        <v>126</v>
      </c>
      <c r="Y112" s="76"/>
      <c r="Z112" s="76"/>
      <c r="AA112" s="76"/>
      <c r="AB112" s="76"/>
      <c r="AC112" s="76"/>
      <c r="AD112" s="76"/>
      <c r="AE112" s="76"/>
      <c r="AF112" s="59"/>
      <c r="AI112" s="68"/>
      <c r="AJ112" s="68"/>
      <c r="AK112" s="68" t="s">
        <v>116</v>
      </c>
      <c r="AL112" s="68">
        <v>9</v>
      </c>
    </row>
    <row r="113" spans="1:38" s="73" customFormat="1" ht="39.75" customHeight="1">
      <c r="A113" s="36"/>
      <c r="B113" s="37">
        <v>6</v>
      </c>
      <c r="C113" s="38" t="s">
        <v>111</v>
      </c>
      <c r="D113" s="58">
        <v>7576</v>
      </c>
      <c r="E113" s="141">
        <v>0</v>
      </c>
      <c r="F113" s="145">
        <f t="shared" si="24"/>
        <v>0</v>
      </c>
      <c r="G113" s="47"/>
      <c r="H113" s="91"/>
      <c r="I113" s="47">
        <v>0</v>
      </c>
      <c r="J113" s="21"/>
      <c r="K113" s="53">
        <v>250</v>
      </c>
      <c r="L113" s="90">
        <f t="shared" si="32"/>
        <v>329.98944033790917</v>
      </c>
      <c r="M113" s="47"/>
      <c r="N113" s="47"/>
      <c r="O113" s="47"/>
      <c r="P113" s="62">
        <v>7023</v>
      </c>
      <c r="Q113" s="22">
        <v>7065</v>
      </c>
      <c r="R113" s="30">
        <f t="shared" si="23"/>
        <v>100.59803502776592</v>
      </c>
      <c r="S113" s="61" t="str">
        <f t="shared" si="20"/>
        <v>&gt;75%</v>
      </c>
      <c r="T113" s="74">
        <v>1907</v>
      </c>
      <c r="U113" s="74">
        <v>1880</v>
      </c>
      <c r="V113" s="75">
        <f t="shared" si="21"/>
        <v>98.584163607760871</v>
      </c>
      <c r="W113" s="75" t="str">
        <f t="shared" si="22"/>
        <v>&gt;90%</v>
      </c>
      <c r="X113" s="41" t="s">
        <v>126</v>
      </c>
      <c r="Y113" s="76"/>
      <c r="Z113" s="76"/>
      <c r="AA113" s="76"/>
      <c r="AB113" s="76"/>
      <c r="AC113" s="76"/>
      <c r="AD113" s="76"/>
      <c r="AE113" s="76"/>
      <c r="AF113" s="59"/>
      <c r="AI113" s="68"/>
      <c r="AJ113" s="68"/>
      <c r="AK113" s="68" t="s">
        <v>122</v>
      </c>
      <c r="AL113" s="68">
        <v>19</v>
      </c>
    </row>
    <row r="114" spans="1:38" s="73" customFormat="1" ht="39.75" customHeight="1">
      <c r="A114" s="36"/>
      <c r="B114" s="37">
        <v>7</v>
      </c>
      <c r="C114" s="38" t="s">
        <v>112</v>
      </c>
      <c r="D114" s="58">
        <v>6457</v>
      </c>
      <c r="E114" s="141">
        <v>0</v>
      </c>
      <c r="F114" s="145">
        <f t="shared" si="24"/>
        <v>0</v>
      </c>
      <c r="G114" s="47"/>
      <c r="H114" s="91"/>
      <c r="I114" s="47">
        <v>0</v>
      </c>
      <c r="J114" s="21"/>
      <c r="K114" s="53">
        <v>250</v>
      </c>
      <c r="L114" s="90">
        <f t="shared" si="32"/>
        <v>387.17670744927983</v>
      </c>
      <c r="M114" s="47"/>
      <c r="N114" s="47"/>
      <c r="O114" s="47"/>
      <c r="P114" s="62">
        <v>5447</v>
      </c>
      <c r="Q114" s="22">
        <v>5464</v>
      </c>
      <c r="R114" s="30">
        <f t="shared" si="23"/>
        <v>100.31209840279051</v>
      </c>
      <c r="S114" s="61" t="str">
        <f t="shared" si="20"/>
        <v>&gt;75%</v>
      </c>
      <c r="T114" s="74">
        <v>1301</v>
      </c>
      <c r="U114" s="74">
        <v>1297</v>
      </c>
      <c r="V114" s="75">
        <f t="shared" si="21"/>
        <v>99.692544196771721</v>
      </c>
      <c r="W114" s="75" t="str">
        <f t="shared" si="22"/>
        <v>&gt;90%</v>
      </c>
      <c r="X114" s="41" t="s">
        <v>126</v>
      </c>
      <c r="Y114" s="76"/>
      <c r="Z114" s="76"/>
      <c r="AA114" s="76"/>
      <c r="AB114" s="76"/>
      <c r="AC114" s="76"/>
      <c r="AD114" s="76"/>
      <c r="AE114" s="76"/>
      <c r="AF114" s="59"/>
      <c r="AI114" s="68"/>
      <c r="AJ114" s="68"/>
      <c r="AK114" s="68" t="s">
        <v>119</v>
      </c>
      <c r="AL114" s="68">
        <v>3</v>
      </c>
    </row>
    <row r="115" spans="1:38" s="73" customFormat="1" ht="39.75" customHeight="1">
      <c r="A115" s="36"/>
      <c r="B115" s="37">
        <v>8</v>
      </c>
      <c r="C115" s="38" t="s">
        <v>113</v>
      </c>
      <c r="D115" s="58">
        <v>6271</v>
      </c>
      <c r="E115" s="141">
        <v>0</v>
      </c>
      <c r="F115" s="145">
        <f t="shared" si="24"/>
        <v>0</v>
      </c>
      <c r="G115" s="47"/>
      <c r="H115" s="91"/>
      <c r="I115" s="47">
        <v>0</v>
      </c>
      <c r="J115" s="21"/>
      <c r="K115" s="53">
        <v>250</v>
      </c>
      <c r="L115" s="90">
        <f t="shared" si="32"/>
        <v>398.66050071758889</v>
      </c>
      <c r="M115" s="47"/>
      <c r="N115" s="47"/>
      <c r="O115" s="47"/>
      <c r="P115" s="62">
        <v>5901</v>
      </c>
      <c r="Q115" s="22">
        <v>5907</v>
      </c>
      <c r="R115" s="30">
        <f t="shared" si="23"/>
        <v>100.10167768174884</v>
      </c>
      <c r="S115" s="61" t="str">
        <f t="shared" si="20"/>
        <v>&gt;75%</v>
      </c>
      <c r="T115" s="74">
        <v>1354</v>
      </c>
      <c r="U115" s="74">
        <v>1350</v>
      </c>
      <c r="V115" s="75">
        <f t="shared" si="21"/>
        <v>99.704579025110789</v>
      </c>
      <c r="W115" s="75" t="str">
        <f t="shared" si="22"/>
        <v>&gt;90%</v>
      </c>
      <c r="X115" s="41" t="s">
        <v>126</v>
      </c>
      <c r="Y115" s="76"/>
      <c r="Z115" s="76"/>
      <c r="AA115" s="76"/>
      <c r="AB115" s="76"/>
      <c r="AC115" s="76"/>
      <c r="AD115" s="76"/>
      <c r="AE115" s="76"/>
      <c r="AF115" s="59"/>
      <c r="AI115" s="68"/>
      <c r="AJ115" s="68"/>
      <c r="AK115" s="68" t="s">
        <v>123</v>
      </c>
      <c r="AL115" s="68">
        <v>17</v>
      </c>
    </row>
    <row r="116" spans="1:38" s="73" customFormat="1" ht="39.75" customHeight="1">
      <c r="A116" s="36"/>
      <c r="B116" s="37">
        <v>9</v>
      </c>
      <c r="C116" s="38" t="s">
        <v>114</v>
      </c>
      <c r="D116" s="58">
        <v>4422</v>
      </c>
      <c r="E116" s="141">
        <v>0</v>
      </c>
      <c r="F116" s="145">
        <f t="shared" si="24"/>
        <v>0</v>
      </c>
      <c r="G116" s="47"/>
      <c r="H116" s="91"/>
      <c r="I116" s="47">
        <v>0</v>
      </c>
      <c r="J116" s="21"/>
      <c r="K116" s="53">
        <v>250</v>
      </c>
      <c r="L116" s="90">
        <f t="shared" si="32"/>
        <v>565.35504296698321</v>
      </c>
      <c r="M116" s="47"/>
      <c r="N116" s="47"/>
      <c r="O116" s="47"/>
      <c r="P116" s="62">
        <v>4512</v>
      </c>
      <c r="Q116" s="22">
        <v>4519</v>
      </c>
      <c r="R116" s="30">
        <f t="shared" si="23"/>
        <v>100.15514184397163</v>
      </c>
      <c r="S116" s="61" t="str">
        <f t="shared" si="20"/>
        <v>&gt;75%</v>
      </c>
      <c r="T116" s="74">
        <v>1198</v>
      </c>
      <c r="U116" s="74">
        <v>1190</v>
      </c>
      <c r="V116" s="75">
        <f t="shared" si="21"/>
        <v>99.332220367278808</v>
      </c>
      <c r="W116" s="75" t="str">
        <f t="shared" si="22"/>
        <v>&gt;90%</v>
      </c>
      <c r="X116" s="41" t="s">
        <v>126</v>
      </c>
      <c r="Y116" s="76"/>
      <c r="Z116" s="76"/>
      <c r="AA116" s="76"/>
      <c r="AB116" s="76"/>
      <c r="AC116" s="76"/>
      <c r="AD116" s="76"/>
      <c r="AE116" s="76"/>
      <c r="AF116" s="59"/>
      <c r="AI116" s="68"/>
      <c r="AJ116" s="68"/>
      <c r="AK116" s="68" t="s">
        <v>125</v>
      </c>
      <c r="AL116" s="68">
        <v>137</v>
      </c>
    </row>
    <row r="117" spans="1:38" s="103" customFormat="1" ht="39.75" customHeight="1">
      <c r="A117" s="122" t="s">
        <v>115</v>
      </c>
      <c r="B117" s="105"/>
      <c r="C117" s="106"/>
      <c r="D117" s="112">
        <f>SUM(D118:D127)</f>
        <v>96092</v>
      </c>
      <c r="E117" s="143">
        <f>SUM(E118:E127)</f>
        <v>1</v>
      </c>
      <c r="F117" s="89">
        <f t="shared" si="24"/>
        <v>1.0406693585314073</v>
      </c>
      <c r="G117" s="90">
        <f>SUM(G118:G127)</f>
        <v>0</v>
      </c>
      <c r="H117" s="91">
        <f t="shared" si="25"/>
        <v>0</v>
      </c>
      <c r="I117" s="90">
        <f>SUM(I118:I127)</f>
        <v>0</v>
      </c>
      <c r="J117" s="91">
        <f t="shared" si="26"/>
        <v>0</v>
      </c>
      <c r="K117" s="90">
        <f>SUM(K118:K127)</f>
        <v>3000</v>
      </c>
      <c r="L117" s="90">
        <f>K117/D117*10000</f>
        <v>312.20080755942223</v>
      </c>
      <c r="M117" s="90">
        <v>330</v>
      </c>
      <c r="N117" s="90">
        <f>M117/D117*100000</f>
        <v>343.42088831536444</v>
      </c>
      <c r="O117" s="90"/>
      <c r="P117" s="92">
        <f>SUM(P118:P127)</f>
        <v>74552</v>
      </c>
      <c r="Q117" s="92">
        <f>SUM(Q118:Q127)</f>
        <v>72550</v>
      </c>
      <c r="R117" s="93">
        <f t="shared" si="23"/>
        <v>97.314626032836145</v>
      </c>
      <c r="S117" s="64" t="str">
        <f t="shared" si="20"/>
        <v>&gt;75%</v>
      </c>
      <c r="T117" s="94">
        <f>SUM(T118:T127)</f>
        <v>15169</v>
      </c>
      <c r="U117" s="94">
        <f>SUM(U118:U127)</f>
        <v>15124</v>
      </c>
      <c r="V117" s="95">
        <f t="shared" si="21"/>
        <v>99.703342342936253</v>
      </c>
      <c r="W117" s="95" t="str">
        <f t="shared" si="22"/>
        <v>&gt;90%</v>
      </c>
      <c r="X117" s="151"/>
      <c r="Y117" s="101"/>
      <c r="Z117" s="101"/>
      <c r="AA117" s="96"/>
      <c r="AB117" s="96"/>
      <c r="AC117" s="96"/>
      <c r="AD117" s="96"/>
      <c r="AE117" s="101"/>
      <c r="AF117" s="97"/>
      <c r="AI117" s="99"/>
      <c r="AJ117" s="99"/>
      <c r="AK117" s="99" t="s">
        <v>124</v>
      </c>
      <c r="AL117" s="99">
        <v>5</v>
      </c>
    </row>
    <row r="118" spans="1:38" ht="39.75" customHeight="1">
      <c r="A118" s="50"/>
      <c r="B118" s="37">
        <v>1</v>
      </c>
      <c r="C118" s="38" t="s">
        <v>116</v>
      </c>
      <c r="D118" s="13">
        <v>8916</v>
      </c>
      <c r="E118" s="141">
        <v>0</v>
      </c>
      <c r="F118" s="145">
        <f t="shared" si="24"/>
        <v>0</v>
      </c>
      <c r="G118" s="47"/>
      <c r="H118" s="91"/>
      <c r="I118" s="47">
        <v>0</v>
      </c>
      <c r="J118" s="21"/>
      <c r="K118" s="140">
        <v>300</v>
      </c>
      <c r="L118" s="90">
        <f t="shared" ref="L118:L127" si="33">K118/D118*10000</f>
        <v>336.47375504710635</v>
      </c>
      <c r="M118" s="47"/>
      <c r="N118" s="47"/>
      <c r="O118" s="47"/>
      <c r="P118" s="28">
        <v>6927</v>
      </c>
      <c r="Q118" s="153">
        <v>6725</v>
      </c>
      <c r="R118" s="30">
        <f t="shared" si="23"/>
        <v>97.08387469322939</v>
      </c>
      <c r="S118" s="61" t="str">
        <f t="shared" si="20"/>
        <v>&gt;75%</v>
      </c>
      <c r="T118" s="74">
        <v>1425</v>
      </c>
      <c r="U118" s="154">
        <v>1425</v>
      </c>
      <c r="V118" s="75">
        <f t="shared" si="21"/>
        <v>100</v>
      </c>
      <c r="W118" s="75" t="str">
        <f t="shared" si="22"/>
        <v>&gt;90%</v>
      </c>
      <c r="X118" s="41" t="s">
        <v>126</v>
      </c>
      <c r="AK118" s="68" t="s">
        <v>120</v>
      </c>
      <c r="AL118" s="68">
        <v>44</v>
      </c>
    </row>
    <row r="119" spans="1:38" ht="39.75" customHeight="1">
      <c r="A119" s="50"/>
      <c r="B119" s="37">
        <v>2</v>
      </c>
      <c r="C119" s="38" t="s">
        <v>117</v>
      </c>
      <c r="D119" s="13">
        <v>8383</v>
      </c>
      <c r="E119" s="141">
        <v>0</v>
      </c>
      <c r="F119" s="145">
        <f t="shared" si="24"/>
        <v>0</v>
      </c>
      <c r="G119" s="47"/>
      <c r="H119" s="91"/>
      <c r="I119" s="47">
        <v>0</v>
      </c>
      <c r="J119" s="21"/>
      <c r="K119" s="140">
        <v>300</v>
      </c>
      <c r="L119" s="90">
        <f t="shared" si="33"/>
        <v>357.86711201240604</v>
      </c>
      <c r="M119" s="47"/>
      <c r="N119" s="47"/>
      <c r="O119" s="47"/>
      <c r="P119" s="28">
        <v>5500</v>
      </c>
      <c r="Q119" s="153">
        <v>5349</v>
      </c>
      <c r="R119" s="30">
        <f t="shared" si="23"/>
        <v>97.25454545454545</v>
      </c>
      <c r="S119" s="61" t="str">
        <f t="shared" si="20"/>
        <v>&gt;75%</v>
      </c>
      <c r="T119" s="74">
        <v>1286</v>
      </c>
      <c r="U119" s="154">
        <v>1283</v>
      </c>
      <c r="V119" s="75">
        <f t="shared" si="21"/>
        <v>99.766718506998444</v>
      </c>
      <c r="W119" s="75" t="str">
        <f t="shared" si="22"/>
        <v>&gt;90%</v>
      </c>
      <c r="X119" s="41" t="s">
        <v>126</v>
      </c>
      <c r="AL119" s="68">
        <f>SUM(AL110:AL118)</f>
        <v>298</v>
      </c>
    </row>
    <row r="120" spans="1:38" ht="39.75" customHeight="1">
      <c r="A120" s="50"/>
      <c r="B120" s="37">
        <v>3</v>
      </c>
      <c r="C120" s="38" t="s">
        <v>118</v>
      </c>
      <c r="D120" s="13">
        <v>3995</v>
      </c>
      <c r="E120" s="141">
        <v>0</v>
      </c>
      <c r="F120" s="145">
        <f t="shared" si="24"/>
        <v>0</v>
      </c>
      <c r="G120" s="47"/>
      <c r="H120" s="91"/>
      <c r="I120" s="47">
        <v>0</v>
      </c>
      <c r="J120" s="21"/>
      <c r="K120" s="140">
        <v>300</v>
      </c>
      <c r="L120" s="90">
        <f t="shared" si="33"/>
        <v>750.93867334167714</v>
      </c>
      <c r="M120" s="47"/>
      <c r="N120" s="47"/>
      <c r="O120" s="47"/>
      <c r="P120" s="28">
        <v>3391</v>
      </c>
      <c r="Q120" s="153">
        <v>3386</v>
      </c>
      <c r="R120" s="30">
        <f t="shared" si="23"/>
        <v>99.852550869949866</v>
      </c>
      <c r="S120" s="61" t="str">
        <f t="shared" si="20"/>
        <v>&gt;75%</v>
      </c>
      <c r="T120" s="74">
        <v>486</v>
      </c>
      <c r="U120" s="154">
        <v>484</v>
      </c>
      <c r="V120" s="75">
        <f t="shared" si="21"/>
        <v>99.588477366255148</v>
      </c>
      <c r="W120" s="75" t="str">
        <f t="shared" si="22"/>
        <v>&gt;90%</v>
      </c>
      <c r="X120" s="41" t="s">
        <v>126</v>
      </c>
    </row>
    <row r="121" spans="1:38" ht="39.75" customHeight="1">
      <c r="A121" s="50"/>
      <c r="B121" s="37">
        <v>4</v>
      </c>
      <c r="C121" s="38" t="s">
        <v>119</v>
      </c>
      <c r="D121" s="13">
        <v>8842</v>
      </c>
      <c r="E121" s="141">
        <v>0</v>
      </c>
      <c r="F121" s="145">
        <f t="shared" si="24"/>
        <v>0</v>
      </c>
      <c r="G121" s="47"/>
      <c r="H121" s="91"/>
      <c r="I121" s="47">
        <v>0</v>
      </c>
      <c r="J121" s="21"/>
      <c r="K121" s="140">
        <v>300</v>
      </c>
      <c r="L121" s="90">
        <f t="shared" si="33"/>
        <v>339.28975344944581</v>
      </c>
      <c r="M121" s="47"/>
      <c r="N121" s="47"/>
      <c r="O121" s="47" t="s">
        <v>179</v>
      </c>
      <c r="P121" s="28">
        <v>7360</v>
      </c>
      <c r="Q121" s="153">
        <v>7156</v>
      </c>
      <c r="R121" s="30">
        <f t="shared" si="23"/>
        <v>97.228260869565219</v>
      </c>
      <c r="S121" s="61" t="str">
        <f t="shared" si="20"/>
        <v>&gt;75%</v>
      </c>
      <c r="T121" s="74">
        <v>1346</v>
      </c>
      <c r="U121" s="154">
        <v>1343</v>
      </c>
      <c r="V121" s="75">
        <f t="shared" si="21"/>
        <v>99.77711738484399</v>
      </c>
      <c r="W121" s="75" t="str">
        <f t="shared" si="22"/>
        <v>&gt;90%</v>
      </c>
      <c r="X121" s="41" t="s">
        <v>126</v>
      </c>
    </row>
    <row r="122" spans="1:38" ht="39.75" customHeight="1">
      <c r="A122" s="50"/>
      <c r="B122" s="37">
        <v>5</v>
      </c>
      <c r="C122" s="38" t="s">
        <v>120</v>
      </c>
      <c r="D122" s="13">
        <v>8129</v>
      </c>
      <c r="E122" s="141">
        <v>0</v>
      </c>
      <c r="F122" s="145">
        <f t="shared" si="24"/>
        <v>0</v>
      </c>
      <c r="G122" s="47"/>
      <c r="H122" s="91"/>
      <c r="I122" s="47">
        <v>0</v>
      </c>
      <c r="J122" s="21"/>
      <c r="K122" s="140">
        <v>300</v>
      </c>
      <c r="L122" s="90">
        <f t="shared" si="33"/>
        <v>369.04908352810929</v>
      </c>
      <c r="M122" s="47"/>
      <c r="N122" s="47"/>
      <c r="O122" s="47"/>
      <c r="P122" s="28">
        <v>3896</v>
      </c>
      <c r="Q122" s="153">
        <v>3715</v>
      </c>
      <c r="R122" s="30">
        <f t="shared" si="23"/>
        <v>95.354209445585212</v>
      </c>
      <c r="S122" s="61" t="str">
        <f t="shared" si="20"/>
        <v>&gt;75%</v>
      </c>
      <c r="T122" s="74">
        <v>1012</v>
      </c>
      <c r="U122" s="154">
        <v>1012</v>
      </c>
      <c r="V122" s="75">
        <f t="shared" si="21"/>
        <v>100</v>
      </c>
      <c r="W122" s="75" t="str">
        <f t="shared" si="22"/>
        <v>&gt;90%</v>
      </c>
      <c r="X122" s="41" t="s">
        <v>126</v>
      </c>
    </row>
    <row r="123" spans="1:38" ht="39.75" customHeight="1">
      <c r="A123" s="50"/>
      <c r="B123" s="37">
        <v>6</v>
      </c>
      <c r="C123" s="38" t="s">
        <v>121</v>
      </c>
      <c r="D123" s="13">
        <v>12524</v>
      </c>
      <c r="E123" s="141">
        <v>0</v>
      </c>
      <c r="F123" s="145">
        <f t="shared" si="24"/>
        <v>0</v>
      </c>
      <c r="G123" s="47"/>
      <c r="H123" s="91"/>
      <c r="I123" s="47">
        <v>0</v>
      </c>
      <c r="J123" s="21"/>
      <c r="K123" s="140">
        <v>300</v>
      </c>
      <c r="L123" s="90">
        <f t="shared" si="33"/>
        <v>239.54008304056214</v>
      </c>
      <c r="M123" s="47"/>
      <c r="N123" s="47"/>
      <c r="O123" s="47"/>
      <c r="P123" s="28">
        <v>12123</v>
      </c>
      <c r="Q123" s="153">
        <v>11985</v>
      </c>
      <c r="R123" s="30">
        <f t="shared" si="23"/>
        <v>98.86166790398417</v>
      </c>
      <c r="S123" s="61" t="str">
        <f t="shared" si="20"/>
        <v>&gt;75%</v>
      </c>
      <c r="T123" s="74">
        <v>2125</v>
      </c>
      <c r="U123" s="154">
        <v>2114</v>
      </c>
      <c r="V123" s="75">
        <f t="shared" si="21"/>
        <v>99.482352941176472</v>
      </c>
      <c r="W123" s="75" t="str">
        <f t="shared" si="22"/>
        <v>&gt;90%</v>
      </c>
      <c r="X123" s="41" t="s">
        <v>126</v>
      </c>
    </row>
    <row r="124" spans="1:38" ht="39.75" customHeight="1">
      <c r="A124" s="50"/>
      <c r="B124" s="37">
        <v>7</v>
      </c>
      <c r="C124" s="38" t="s">
        <v>122</v>
      </c>
      <c r="D124" s="13">
        <v>15974</v>
      </c>
      <c r="E124" s="141">
        <v>0</v>
      </c>
      <c r="F124" s="145">
        <f t="shared" si="24"/>
        <v>0</v>
      </c>
      <c r="G124" s="47"/>
      <c r="H124" s="91"/>
      <c r="I124" s="47">
        <v>0</v>
      </c>
      <c r="J124" s="21"/>
      <c r="K124" s="140">
        <v>300</v>
      </c>
      <c r="L124" s="90">
        <f t="shared" si="33"/>
        <v>187.80518342306249</v>
      </c>
      <c r="M124" s="47"/>
      <c r="N124" s="47"/>
      <c r="O124" s="47"/>
      <c r="P124" s="28">
        <v>11987</v>
      </c>
      <c r="Q124" s="153">
        <v>11426</v>
      </c>
      <c r="R124" s="30">
        <f t="shared" si="23"/>
        <v>95.31992992408442</v>
      </c>
      <c r="S124" s="61" t="str">
        <f t="shared" si="20"/>
        <v>&gt;75%</v>
      </c>
      <c r="T124" s="74">
        <v>2213</v>
      </c>
      <c r="U124" s="154">
        <v>2209</v>
      </c>
      <c r="V124" s="75">
        <f t="shared" si="21"/>
        <v>99.819249887031177</v>
      </c>
      <c r="W124" s="75" t="str">
        <f t="shared" si="22"/>
        <v>&gt;90%</v>
      </c>
      <c r="X124" s="41" t="s">
        <v>126</v>
      </c>
    </row>
    <row r="125" spans="1:38" ht="39.75" customHeight="1">
      <c r="A125" s="50"/>
      <c r="B125" s="37">
        <v>8</v>
      </c>
      <c r="C125" s="38" t="s">
        <v>123</v>
      </c>
      <c r="D125" s="13">
        <v>8847</v>
      </c>
      <c r="E125" s="141">
        <v>0</v>
      </c>
      <c r="F125" s="145">
        <f t="shared" si="24"/>
        <v>0</v>
      </c>
      <c r="G125" s="47"/>
      <c r="H125" s="91"/>
      <c r="I125" s="47">
        <v>0</v>
      </c>
      <c r="J125" s="21"/>
      <c r="K125" s="140">
        <v>300</v>
      </c>
      <c r="L125" s="90">
        <f t="shared" si="33"/>
        <v>339.09799932180402</v>
      </c>
      <c r="M125" s="47"/>
      <c r="N125" s="47"/>
      <c r="O125" s="47"/>
      <c r="P125" s="28">
        <v>7592</v>
      </c>
      <c r="Q125" s="153">
        <v>7360</v>
      </c>
      <c r="R125" s="30">
        <f t="shared" si="23"/>
        <v>96.944151738672289</v>
      </c>
      <c r="S125" s="61" t="str">
        <f t="shared" si="20"/>
        <v>&gt;75%</v>
      </c>
      <c r="T125" s="74">
        <v>1354</v>
      </c>
      <c r="U125" s="154">
        <v>1348</v>
      </c>
      <c r="V125" s="75">
        <f t="shared" si="21"/>
        <v>99.556868537666176</v>
      </c>
      <c r="W125" s="75" t="str">
        <f t="shared" si="22"/>
        <v>&gt;90%</v>
      </c>
      <c r="X125" s="41" t="s">
        <v>126</v>
      </c>
    </row>
    <row r="126" spans="1:38" ht="39.75" customHeight="1">
      <c r="A126" s="50"/>
      <c r="B126" s="37">
        <v>9</v>
      </c>
      <c r="C126" s="38" t="s">
        <v>124</v>
      </c>
      <c r="D126" s="13">
        <v>4354</v>
      </c>
      <c r="E126" s="141">
        <v>1</v>
      </c>
      <c r="F126" s="145">
        <f t="shared" si="24"/>
        <v>22.967386311437757</v>
      </c>
      <c r="G126" s="47"/>
      <c r="H126" s="91"/>
      <c r="I126" s="47">
        <v>0</v>
      </c>
      <c r="J126" s="21"/>
      <c r="K126" s="140">
        <v>300</v>
      </c>
      <c r="L126" s="90">
        <f t="shared" si="33"/>
        <v>689.02158934313275</v>
      </c>
      <c r="M126" s="47"/>
      <c r="N126" s="47"/>
      <c r="O126" s="47"/>
      <c r="P126" s="28">
        <v>3474</v>
      </c>
      <c r="Q126" s="153">
        <v>3468</v>
      </c>
      <c r="R126" s="30">
        <f t="shared" si="23"/>
        <v>99.827288428324707</v>
      </c>
      <c r="S126" s="61" t="str">
        <f t="shared" si="20"/>
        <v>&gt;75%</v>
      </c>
      <c r="T126" s="74">
        <v>1264</v>
      </c>
      <c r="U126" s="154">
        <v>1259</v>
      </c>
      <c r="V126" s="75">
        <f t="shared" si="21"/>
        <v>99.60443037974683</v>
      </c>
      <c r="W126" s="75" t="str">
        <f t="shared" si="22"/>
        <v>&gt;90%</v>
      </c>
      <c r="X126" s="41" t="s">
        <v>126</v>
      </c>
    </row>
    <row r="127" spans="1:38" ht="39.75" customHeight="1">
      <c r="A127" s="50"/>
      <c r="B127" s="37">
        <v>10</v>
      </c>
      <c r="C127" s="38" t="s">
        <v>125</v>
      </c>
      <c r="D127" s="13">
        <v>16128</v>
      </c>
      <c r="E127" s="141">
        <v>0</v>
      </c>
      <c r="F127" s="145">
        <f t="shared" si="24"/>
        <v>0</v>
      </c>
      <c r="G127" s="47"/>
      <c r="H127" s="91"/>
      <c r="I127" s="47">
        <v>0</v>
      </c>
      <c r="J127" s="21"/>
      <c r="K127" s="140">
        <v>300</v>
      </c>
      <c r="L127" s="90">
        <f t="shared" si="33"/>
        <v>186.01190476190476</v>
      </c>
      <c r="M127" s="47"/>
      <c r="N127" s="47"/>
      <c r="O127" s="47"/>
      <c r="P127" s="28">
        <v>12302</v>
      </c>
      <c r="Q127" s="153">
        <v>11980</v>
      </c>
      <c r="R127" s="30">
        <f t="shared" si="23"/>
        <v>97.382539424483824</v>
      </c>
      <c r="S127" s="61" t="str">
        <f t="shared" si="20"/>
        <v>&gt;75%</v>
      </c>
      <c r="T127" s="74">
        <v>2658</v>
      </c>
      <c r="U127" s="154">
        <v>2647</v>
      </c>
      <c r="V127" s="75">
        <f t="shared" si="21"/>
        <v>99.586155003762229</v>
      </c>
      <c r="W127" s="75" t="str">
        <f t="shared" si="22"/>
        <v>&gt;90%</v>
      </c>
      <c r="X127" s="41" t="s">
        <v>126</v>
      </c>
    </row>
    <row r="128" spans="1:38" ht="39.75" customHeight="1">
      <c r="A128" s="4"/>
      <c r="B128" s="5"/>
      <c r="C128" s="6"/>
      <c r="D128" s="117"/>
      <c r="E128" s="118"/>
      <c r="F128" s="14"/>
      <c r="G128" s="31"/>
      <c r="H128" s="34"/>
      <c r="I128" s="25"/>
      <c r="J128" s="34"/>
      <c r="K128" s="31"/>
      <c r="L128" s="31"/>
      <c r="M128" s="31"/>
      <c r="N128" s="31"/>
      <c r="O128" s="31"/>
      <c r="P128" s="32"/>
      <c r="Q128" s="32"/>
      <c r="R128" s="33"/>
      <c r="S128" s="34"/>
      <c r="X128" s="31"/>
      <c r="AA128" s="60"/>
      <c r="AB128" s="60"/>
      <c r="AC128" s="60"/>
      <c r="AD128" s="60"/>
    </row>
    <row r="129" spans="1:38" s="56" customFormat="1" ht="39.75" customHeight="1">
      <c r="A129" s="46" t="s">
        <v>127</v>
      </c>
      <c r="B129" s="35"/>
      <c r="C129" s="35" t="s">
        <v>128</v>
      </c>
      <c r="D129" s="35"/>
      <c r="E129" s="113"/>
      <c r="F129" s="15"/>
      <c r="G129" s="35"/>
      <c r="H129" s="27"/>
      <c r="I129" s="35"/>
      <c r="J129" s="27"/>
      <c r="K129" s="35"/>
      <c r="L129" s="35"/>
      <c r="M129" s="35"/>
      <c r="N129" s="35"/>
      <c r="O129" s="35"/>
      <c r="P129" s="43"/>
      <c r="Q129" s="35"/>
      <c r="R129" s="35"/>
      <c r="S129" s="35"/>
      <c r="T129" s="71"/>
      <c r="U129" s="71"/>
      <c r="V129" s="71"/>
      <c r="W129" s="71" t="s">
        <v>179</v>
      </c>
      <c r="X129" s="35"/>
      <c r="Y129" s="60"/>
      <c r="AA129" s="60"/>
      <c r="AB129" s="60"/>
      <c r="AC129" s="60"/>
      <c r="AD129" s="60"/>
      <c r="AF129" s="57"/>
      <c r="AI129" s="68"/>
      <c r="AJ129" s="68"/>
      <c r="AK129" s="68"/>
      <c r="AL129" s="68"/>
    </row>
    <row r="130" spans="1:38" s="56" customFormat="1" ht="39.75" customHeight="1">
      <c r="A130" s="46"/>
      <c r="B130" s="7"/>
      <c r="C130" s="35" t="s">
        <v>129</v>
      </c>
      <c r="D130" s="35"/>
      <c r="E130" s="113"/>
      <c r="F130" s="15"/>
      <c r="G130" s="35"/>
      <c r="H130" s="27"/>
      <c r="I130" s="35"/>
      <c r="J130" s="27"/>
      <c r="K130" s="35"/>
      <c r="L130" s="35"/>
      <c r="M130" s="35"/>
      <c r="N130" s="35"/>
      <c r="O130" s="35"/>
      <c r="P130" s="43"/>
      <c r="Q130" s="35"/>
      <c r="R130" s="35"/>
      <c r="S130" s="35"/>
      <c r="T130" s="71"/>
      <c r="U130" s="71"/>
      <c r="V130" s="71"/>
      <c r="W130" s="71"/>
      <c r="X130" s="35"/>
      <c r="Y130" s="60"/>
      <c r="AA130" s="60"/>
      <c r="AB130" s="60"/>
      <c r="AC130" s="60"/>
      <c r="AD130" s="60"/>
      <c r="AF130" s="57"/>
      <c r="AI130" s="68"/>
      <c r="AJ130" s="68"/>
      <c r="AK130" s="68"/>
      <c r="AL130" s="68"/>
    </row>
    <row r="131" spans="1:38" s="56" customFormat="1" ht="39.75" customHeight="1">
      <c r="C131" s="35" t="s">
        <v>130</v>
      </c>
      <c r="D131" s="35"/>
      <c r="E131" s="113"/>
      <c r="F131" s="15"/>
      <c r="G131" s="35"/>
      <c r="H131" s="27"/>
      <c r="I131" s="35"/>
      <c r="J131" s="27"/>
      <c r="K131" s="35"/>
      <c r="L131" s="35"/>
      <c r="M131" s="35"/>
      <c r="N131" s="35"/>
      <c r="O131" s="35"/>
      <c r="P131" s="77"/>
      <c r="Q131" s="71"/>
      <c r="R131" s="71"/>
      <c r="S131" s="71"/>
      <c r="T131" s="72"/>
      <c r="U131" s="72"/>
      <c r="V131" s="72"/>
      <c r="W131" s="72"/>
      <c r="X131" s="71"/>
      <c r="Y131" s="60"/>
      <c r="AA131" s="60"/>
      <c r="AB131" s="60"/>
      <c r="AC131" s="60"/>
      <c r="AD131" s="60"/>
      <c r="AF131" s="57"/>
      <c r="AI131" s="68"/>
      <c r="AJ131" s="68"/>
      <c r="AK131" s="68"/>
      <c r="AL131" s="68"/>
    </row>
    <row r="132" spans="1:38" s="56" customFormat="1" ht="39.75" customHeight="1">
      <c r="C132" s="35" t="s">
        <v>131</v>
      </c>
      <c r="D132" s="35"/>
      <c r="E132" s="113"/>
      <c r="F132" s="15"/>
      <c r="G132" s="35"/>
      <c r="H132" s="27"/>
      <c r="I132" s="35"/>
      <c r="J132" s="27"/>
      <c r="K132" s="35"/>
      <c r="L132" s="35"/>
      <c r="M132" s="35"/>
      <c r="N132" s="35"/>
      <c r="O132" s="35"/>
      <c r="P132" s="77"/>
      <c r="Q132" s="71"/>
      <c r="R132" s="71"/>
      <c r="S132" s="71"/>
      <c r="T132" s="72"/>
      <c r="U132" s="72"/>
      <c r="V132" s="72"/>
      <c r="W132" s="72"/>
      <c r="X132" s="71"/>
      <c r="Y132" s="60"/>
      <c r="AA132" s="60"/>
      <c r="AB132" s="60"/>
      <c r="AC132" s="60"/>
      <c r="AD132" s="60"/>
      <c r="AF132" s="57"/>
      <c r="AI132" s="68"/>
      <c r="AJ132" s="68"/>
      <c r="AK132" s="68"/>
      <c r="AL132" s="68"/>
    </row>
    <row r="133" spans="1:38" s="56" customFormat="1" ht="39.75" customHeight="1">
      <c r="C133" s="35" t="s">
        <v>132</v>
      </c>
      <c r="D133" s="35"/>
      <c r="E133" s="113"/>
      <c r="F133" s="15"/>
      <c r="G133" s="35"/>
      <c r="H133" s="27"/>
      <c r="I133" s="35"/>
      <c r="J133" s="27"/>
      <c r="K133" s="35"/>
      <c r="L133" s="35"/>
      <c r="M133" s="35"/>
      <c r="N133" s="35"/>
      <c r="O133" s="35"/>
      <c r="P133" s="77"/>
      <c r="Q133" s="71"/>
      <c r="R133" s="71"/>
      <c r="S133" s="71"/>
      <c r="T133" s="72"/>
      <c r="U133" s="72"/>
      <c r="V133" s="72"/>
      <c r="W133" s="72"/>
      <c r="X133" s="71"/>
      <c r="Y133" s="60"/>
      <c r="AA133" s="60"/>
      <c r="AB133" s="60"/>
      <c r="AC133" s="60"/>
      <c r="AD133" s="60"/>
      <c r="AF133" s="57"/>
      <c r="AI133" s="68"/>
      <c r="AJ133" s="68"/>
      <c r="AK133" s="68"/>
      <c r="AL133" s="68"/>
    </row>
    <row r="134" spans="1:38" s="56" customFormat="1" ht="39.75" customHeight="1">
      <c r="C134" s="35" t="s">
        <v>133</v>
      </c>
      <c r="D134" s="35"/>
      <c r="E134" s="113"/>
      <c r="F134" s="15"/>
      <c r="G134" s="35"/>
      <c r="H134" s="27"/>
      <c r="I134" s="35"/>
      <c r="J134" s="27"/>
      <c r="K134" s="35"/>
      <c r="L134" s="35"/>
      <c r="M134" s="35"/>
      <c r="N134" s="35"/>
      <c r="O134" s="35"/>
      <c r="P134" s="77"/>
      <c r="Q134" s="71"/>
      <c r="R134" s="71"/>
      <c r="S134" s="71"/>
      <c r="T134" s="72"/>
      <c r="U134" s="72"/>
      <c r="V134" s="72"/>
      <c r="W134" s="72"/>
      <c r="X134" s="71"/>
      <c r="Y134" s="60"/>
      <c r="AA134" s="65"/>
      <c r="AB134" s="65"/>
      <c r="AC134" s="65"/>
      <c r="AD134" s="65"/>
      <c r="AF134" s="57"/>
      <c r="AI134" s="68"/>
      <c r="AJ134" s="68"/>
      <c r="AK134" s="68"/>
      <c r="AL134" s="68"/>
    </row>
  </sheetData>
  <autoFilter ref="A5:AL127" xr:uid="{00000000-0001-0000-0000-000000000000}"/>
  <mergeCells count="26">
    <mergeCell ref="AB21:AB22"/>
    <mergeCell ref="C1:W1"/>
    <mergeCell ref="A2:X2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N3:N4"/>
    <mergeCell ref="O3:O4"/>
    <mergeCell ref="AA10:AA13"/>
    <mergeCell ref="I3:I4"/>
    <mergeCell ref="J3:J4"/>
    <mergeCell ref="K3:K4"/>
    <mergeCell ref="M3:M4"/>
    <mergeCell ref="P3:S3"/>
    <mergeCell ref="T3:W3"/>
    <mergeCell ref="AB4:AD4"/>
    <mergeCell ref="AA5:AA9"/>
    <mergeCell ref="AB8:AB9"/>
    <mergeCell ref="AC8:AC9"/>
    <mergeCell ref="AD8:AD9"/>
  </mergeCells>
  <phoneticPr fontId="80" type="noConversion"/>
  <printOptions horizontalCentered="1"/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91FF6-422C-4DB0-987C-48426A65DD09}">
  <dimension ref="B5:S23"/>
  <sheetViews>
    <sheetView topLeftCell="A13" workbookViewId="0">
      <selection activeCell="K16" sqref="K16:K23"/>
    </sheetView>
  </sheetViews>
  <sheetFormatPr defaultRowHeight="15"/>
  <sheetData>
    <row r="5" spans="2:19">
      <c r="B5" t="s">
        <v>170</v>
      </c>
    </row>
    <row r="6" spans="2:19">
      <c r="B6">
        <v>5</v>
      </c>
      <c r="C6" t="s">
        <v>166</v>
      </c>
      <c r="D6">
        <v>12044</v>
      </c>
      <c r="E6">
        <v>79</v>
      </c>
      <c r="F6">
        <v>655.92826303553636</v>
      </c>
      <c r="G6">
        <v>0</v>
      </c>
      <c r="H6">
        <v>0</v>
      </c>
      <c r="I6">
        <v>0</v>
      </c>
      <c r="J6">
        <v>0</v>
      </c>
      <c r="K6">
        <v>155</v>
      </c>
      <c r="L6">
        <v>128.69478578545332</v>
      </c>
      <c r="M6" s="131">
        <v>11137</v>
      </c>
      <c r="N6" s="123">
        <v>11137</v>
      </c>
      <c r="O6" s="124">
        <f t="shared" ref="O6:O13" si="0">(N6/M6)*100</f>
        <v>100</v>
      </c>
      <c r="P6" s="125" t="str">
        <f t="shared" ref="P6:P13" si="1">IF(O6&gt;70,"&gt;75%","&lt;75%")</f>
        <v>&gt;75%</v>
      </c>
      <c r="Q6" s="126">
        <v>3112</v>
      </c>
      <c r="R6" s="126">
        <v>3109</v>
      </c>
      <c r="S6" s="127">
        <f t="shared" ref="S6:S13" si="2">(R6/Q6)*100</f>
        <v>99.90359897172236</v>
      </c>
    </row>
    <row r="7" spans="2:19">
      <c r="B7">
        <v>3</v>
      </c>
      <c r="C7" t="s">
        <v>164</v>
      </c>
      <c r="D7">
        <v>10905</v>
      </c>
      <c r="E7">
        <v>97</v>
      </c>
      <c r="F7">
        <v>889.50022925263636</v>
      </c>
      <c r="G7">
        <v>0</v>
      </c>
      <c r="H7">
        <v>0</v>
      </c>
      <c r="I7">
        <v>0</v>
      </c>
      <c r="J7">
        <v>0</v>
      </c>
      <c r="K7">
        <v>180</v>
      </c>
      <c r="L7">
        <v>165.06189821182943</v>
      </c>
      <c r="M7" s="131">
        <v>10230</v>
      </c>
      <c r="N7" s="123">
        <v>10240</v>
      </c>
      <c r="O7" s="124">
        <f t="shared" si="0"/>
        <v>100.09775171065493</v>
      </c>
      <c r="P7" s="125" t="str">
        <f t="shared" si="1"/>
        <v>&gt;75%</v>
      </c>
      <c r="Q7" s="126">
        <v>2170</v>
      </c>
      <c r="R7" s="126">
        <v>2164</v>
      </c>
      <c r="S7" s="127">
        <f t="shared" si="2"/>
        <v>99.723502304147459</v>
      </c>
    </row>
    <row r="8" spans="2:19">
      <c r="B8">
        <v>4</v>
      </c>
      <c r="C8" t="s">
        <v>165</v>
      </c>
      <c r="D8">
        <v>18513</v>
      </c>
      <c r="E8">
        <v>186</v>
      </c>
      <c r="F8">
        <v>1004.6994004213254</v>
      </c>
      <c r="G8">
        <v>0</v>
      </c>
      <c r="H8">
        <v>0</v>
      </c>
      <c r="I8">
        <v>0</v>
      </c>
      <c r="J8">
        <v>0</v>
      </c>
      <c r="K8">
        <v>260</v>
      </c>
      <c r="L8">
        <v>140.44185167179819</v>
      </c>
      <c r="M8" s="131">
        <v>9658</v>
      </c>
      <c r="N8" s="123">
        <v>9662</v>
      </c>
      <c r="O8" s="124">
        <f t="shared" si="0"/>
        <v>100.0414164423276</v>
      </c>
      <c r="P8" s="125" t="str">
        <f t="shared" si="1"/>
        <v>&gt;75%</v>
      </c>
      <c r="Q8" s="126">
        <v>1963</v>
      </c>
      <c r="R8" s="126">
        <v>1960</v>
      </c>
      <c r="S8" s="127">
        <f t="shared" si="2"/>
        <v>99.847172694854819</v>
      </c>
    </row>
    <row r="9" spans="2:19">
      <c r="B9">
        <v>6</v>
      </c>
      <c r="C9" t="s">
        <v>178</v>
      </c>
      <c r="D9">
        <v>13293</v>
      </c>
      <c r="E9">
        <v>58</v>
      </c>
      <c r="F9">
        <v>436.31986759948848</v>
      </c>
      <c r="G9">
        <v>0</v>
      </c>
      <c r="H9">
        <v>0</v>
      </c>
      <c r="I9">
        <v>0</v>
      </c>
      <c r="J9">
        <v>0</v>
      </c>
      <c r="K9">
        <v>146</v>
      </c>
      <c r="L9">
        <v>109.83224253366434</v>
      </c>
      <c r="M9" s="131">
        <v>14042</v>
      </c>
      <c r="N9" s="123">
        <v>14054</v>
      </c>
      <c r="O9" s="124">
        <f t="shared" si="0"/>
        <v>100.08545791197835</v>
      </c>
      <c r="P9" s="125" t="str">
        <f t="shared" si="1"/>
        <v>&gt;75%</v>
      </c>
      <c r="Q9" s="126">
        <v>1985</v>
      </c>
      <c r="R9" s="126">
        <v>1981</v>
      </c>
      <c r="S9" s="127">
        <f t="shared" si="2"/>
        <v>99.798488664987403</v>
      </c>
    </row>
    <row r="10" spans="2:19">
      <c r="B10">
        <v>2</v>
      </c>
      <c r="C10" t="s">
        <v>163</v>
      </c>
      <c r="D10">
        <v>11631</v>
      </c>
      <c r="E10">
        <v>62</v>
      </c>
      <c r="F10">
        <v>533.05820651706642</v>
      </c>
      <c r="G10">
        <v>0</v>
      </c>
      <c r="H10">
        <v>0</v>
      </c>
      <c r="I10">
        <v>0</v>
      </c>
      <c r="J10">
        <v>0</v>
      </c>
      <c r="K10">
        <v>143</v>
      </c>
      <c r="L10">
        <v>122.94729601925889</v>
      </c>
      <c r="M10" s="131">
        <v>11119</v>
      </c>
      <c r="N10" s="123">
        <v>11020</v>
      </c>
      <c r="O10" s="124">
        <f t="shared" si="0"/>
        <v>99.109632161165578</v>
      </c>
      <c r="P10" s="125" t="str">
        <f t="shared" si="1"/>
        <v>&gt;75%</v>
      </c>
      <c r="Q10" s="126">
        <v>2045</v>
      </c>
      <c r="R10" s="126">
        <v>2042</v>
      </c>
      <c r="S10" s="127">
        <f t="shared" si="2"/>
        <v>99.853300733496326</v>
      </c>
    </row>
    <row r="11" spans="2:19">
      <c r="B11">
        <v>1</v>
      </c>
      <c r="C11" t="s">
        <v>162</v>
      </c>
      <c r="D11">
        <v>14572</v>
      </c>
      <c r="E11">
        <v>75</v>
      </c>
      <c r="F11">
        <v>514.68569860005482</v>
      </c>
      <c r="G11">
        <v>0</v>
      </c>
      <c r="H11">
        <v>0</v>
      </c>
      <c r="I11">
        <v>0</v>
      </c>
      <c r="J11">
        <v>0</v>
      </c>
      <c r="K11">
        <v>126</v>
      </c>
      <c r="L11">
        <v>86.467197364809223</v>
      </c>
      <c r="M11" s="131">
        <v>11295</v>
      </c>
      <c r="N11" s="123">
        <v>11297</v>
      </c>
      <c r="O11" s="124">
        <f t="shared" si="0"/>
        <v>100.01770694997786</v>
      </c>
      <c r="P11" s="125" t="str">
        <f t="shared" si="1"/>
        <v>&gt;75%</v>
      </c>
      <c r="Q11" s="126">
        <v>1652</v>
      </c>
      <c r="R11" s="126">
        <v>1649</v>
      </c>
      <c r="S11" s="127">
        <f t="shared" si="2"/>
        <v>99.818401937046005</v>
      </c>
    </row>
    <row r="12" spans="2:19">
      <c r="B12">
        <v>8</v>
      </c>
      <c r="C12" t="s">
        <v>169</v>
      </c>
      <c r="D12">
        <v>13240</v>
      </c>
      <c r="E12">
        <v>46</v>
      </c>
      <c r="F12">
        <v>347.43202416918433</v>
      </c>
      <c r="G12">
        <v>0</v>
      </c>
      <c r="H12">
        <v>0</v>
      </c>
      <c r="I12">
        <v>0</v>
      </c>
      <c r="J12">
        <v>0</v>
      </c>
      <c r="K12">
        <v>120</v>
      </c>
      <c r="L12">
        <v>90.634441087613297</v>
      </c>
      <c r="M12" s="131">
        <v>10871</v>
      </c>
      <c r="N12" s="123">
        <v>10999</v>
      </c>
      <c r="O12" s="124">
        <f t="shared" si="0"/>
        <v>101.17744457731578</v>
      </c>
      <c r="P12" s="125" t="str">
        <f t="shared" si="1"/>
        <v>&gt;75%</v>
      </c>
      <c r="Q12" s="126">
        <v>2060</v>
      </c>
      <c r="R12" s="126">
        <v>2055</v>
      </c>
      <c r="S12" s="127">
        <f t="shared" si="2"/>
        <v>99.757281553398059</v>
      </c>
    </row>
    <row r="13" spans="2:19">
      <c r="B13">
        <v>7</v>
      </c>
      <c r="C13" t="s">
        <v>168</v>
      </c>
      <c r="D13">
        <v>12129</v>
      </c>
      <c r="E13">
        <v>138</v>
      </c>
      <c r="F13">
        <v>1137.7689834281473</v>
      </c>
      <c r="G13">
        <v>0</v>
      </c>
      <c r="H13">
        <v>0</v>
      </c>
      <c r="I13">
        <v>1</v>
      </c>
      <c r="J13">
        <v>8.2447027784648359</v>
      </c>
      <c r="K13">
        <v>223</v>
      </c>
      <c r="L13">
        <v>183.85687195976584</v>
      </c>
      <c r="M13" s="131">
        <v>11452</v>
      </c>
      <c r="N13" s="123">
        <v>11455</v>
      </c>
      <c r="O13" s="124">
        <f t="shared" si="0"/>
        <v>100.02619629758993</v>
      </c>
      <c r="P13" s="125" t="str">
        <f t="shared" si="1"/>
        <v>&gt;75%</v>
      </c>
      <c r="Q13" s="126">
        <v>1678</v>
      </c>
      <c r="R13" s="126">
        <v>1675</v>
      </c>
      <c r="S13" s="127">
        <f t="shared" si="2"/>
        <v>99.821215733015492</v>
      </c>
    </row>
    <row r="14" spans="2:19">
      <c r="K14">
        <f>SUM(K6:K13)</f>
        <v>1353</v>
      </c>
      <c r="L14" s="135">
        <f t="shared" ref="L14:S14" si="3">SUM(L6:L13)</f>
        <v>1027.9365846341925</v>
      </c>
      <c r="M14" s="135">
        <f t="shared" si="3"/>
        <v>89804</v>
      </c>
      <c r="N14" s="135">
        <f t="shared" si="3"/>
        <v>89864</v>
      </c>
      <c r="O14" s="135">
        <f t="shared" si="3"/>
        <v>800.55560605101005</v>
      </c>
      <c r="P14" s="135">
        <f t="shared" si="3"/>
        <v>0</v>
      </c>
      <c r="Q14" s="135">
        <f t="shared" si="3"/>
        <v>16665</v>
      </c>
      <c r="R14" s="135">
        <f t="shared" si="3"/>
        <v>16635</v>
      </c>
      <c r="S14" s="135">
        <f t="shared" si="3"/>
        <v>798.52296259266802</v>
      </c>
    </row>
    <row r="15" spans="2:19">
      <c r="D15" t="s">
        <v>170</v>
      </c>
    </row>
    <row r="16" spans="2:19" ht="20.25">
      <c r="D16" s="37">
        <v>1</v>
      </c>
      <c r="E16" s="38" t="s">
        <v>171</v>
      </c>
      <c r="G16">
        <v>155</v>
      </c>
      <c r="I16">
        <v>11137</v>
      </c>
      <c r="K16">
        <v>3109</v>
      </c>
    </row>
    <row r="17" spans="4:11" ht="20.25">
      <c r="D17" s="8">
        <v>2</v>
      </c>
      <c r="E17" s="9" t="s">
        <v>172</v>
      </c>
      <c r="G17">
        <v>180</v>
      </c>
      <c r="I17">
        <v>10240</v>
      </c>
      <c r="K17">
        <v>2164</v>
      </c>
    </row>
    <row r="18" spans="4:11" ht="20.25">
      <c r="D18" s="37">
        <v>3</v>
      </c>
      <c r="E18" s="38" t="s">
        <v>173</v>
      </c>
      <c r="G18">
        <v>260</v>
      </c>
      <c r="I18">
        <v>9662</v>
      </c>
      <c r="K18">
        <v>1960</v>
      </c>
    </row>
    <row r="19" spans="4:11" ht="20.25">
      <c r="D19" s="37">
        <v>4</v>
      </c>
      <c r="E19" s="38" t="s">
        <v>174</v>
      </c>
      <c r="G19">
        <v>146</v>
      </c>
      <c r="I19">
        <v>14054</v>
      </c>
      <c r="K19">
        <v>1981</v>
      </c>
    </row>
    <row r="20" spans="4:11" ht="20.25">
      <c r="D20" s="37">
        <v>5</v>
      </c>
      <c r="E20" s="38" t="s">
        <v>175</v>
      </c>
      <c r="G20">
        <v>143</v>
      </c>
      <c r="I20">
        <v>11020</v>
      </c>
      <c r="K20">
        <v>2042</v>
      </c>
    </row>
    <row r="21" spans="4:11" ht="20.25">
      <c r="D21" s="37">
        <v>6</v>
      </c>
      <c r="E21" s="38" t="s">
        <v>167</v>
      </c>
      <c r="G21">
        <v>126</v>
      </c>
      <c r="I21">
        <v>11297</v>
      </c>
      <c r="K21">
        <v>1649</v>
      </c>
    </row>
    <row r="22" spans="4:11" ht="20.25">
      <c r="D22" s="37">
        <v>7</v>
      </c>
      <c r="E22" s="38" t="s">
        <v>176</v>
      </c>
      <c r="G22">
        <v>120</v>
      </c>
      <c r="I22">
        <v>10999</v>
      </c>
      <c r="K22">
        <v>2055</v>
      </c>
    </row>
    <row r="23" spans="4:11" ht="20.25">
      <c r="D23" s="37">
        <v>8</v>
      </c>
      <c r="E23" s="38" t="s">
        <v>177</v>
      </c>
      <c r="G23">
        <v>223</v>
      </c>
      <c r="I23">
        <v>11455</v>
      </c>
      <c r="K23">
        <v>1675</v>
      </c>
    </row>
  </sheetData>
  <autoFilter ref="B15:S15" xr:uid="{EDF91FF6-422C-4DB0-987C-48426A65DD09}">
    <sortState xmlns:xlrd2="http://schemas.microsoft.com/office/spreadsheetml/2017/richdata2" ref="D16:E23">
      <sortCondition ref="D1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samsung</cp:lastModifiedBy>
  <cp:lastPrinted>2021-11-06T14:39:46Z</cp:lastPrinted>
  <dcterms:created xsi:type="dcterms:W3CDTF">2021-11-06T14:30:49Z</dcterms:created>
  <dcterms:modified xsi:type="dcterms:W3CDTF">2022-11-03T07:29:52Z</dcterms:modified>
</cp:coreProperties>
</file>