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firstSheet="1" activeTab="5"/>
  </bookViews>
  <sheets>
    <sheet name="T.hợp ML" sheetId="1" r:id="rId1"/>
    <sheet name="Đia lý, M. lưới, hộ nghèo X" sheetId="2" r:id="rId2"/>
    <sheet name="So lieu xã 2 t 2018" sheetId="3" r:id="rId3"/>
    <sheet name="Số liệu xã 5 tuổi 2018" sheetId="4" r:id="rId4"/>
    <sheet name="thop huyện 5t" sheetId="5" r:id="rId5"/>
    <sheet name="Thop huyen 2t" sheetId="6" r:id="rId6"/>
    <sheet name="Tính tỷ lệ 5t" sheetId="7" r:id="rId7"/>
    <sheet name="Tính tỷ lệ 2t" sheetId="8" r:id="rId8"/>
    <sheet name="sltcdcsxl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<sst xmlns="http://schemas.openxmlformats.org/spreadsheetml/2006/main" count="1200" uniqueCount="278">
  <si>
    <t xml:space="preserve">        SỞ Y TẾ BÌNH PHƯỚC</t>
  </si>
  <si>
    <t xml:space="preserve">      CỘNG HÒA XÃ HỘI CHỦ NGHĨA VIỆT NAM</t>
  </si>
  <si>
    <t>TRUNG TÂM CHĂM SÓC SKSS</t>
  </si>
  <si>
    <t xml:space="preserve">        Độc lập - Tự do - Hạnh phúc</t>
  </si>
  <si>
    <t xml:space="preserve">       Số:……………/BC - PCSDD                                                 </t>
  </si>
  <si>
    <t xml:space="preserve">                            </t>
  </si>
  <si>
    <t>BẢNG TỔNG HỢP</t>
  </si>
  <si>
    <t>Đợt cân trẻ vào tháng 06</t>
  </si>
  <si>
    <t>Tổng số trẻ</t>
  </si>
  <si>
    <t>Số trẻ được cân</t>
  </si>
  <si>
    <t>Số trẻ được đo</t>
  </si>
  <si>
    <t>Số trẻ bị suy dinh dưỡng</t>
  </si>
  <si>
    <t>Số trẻ bị thừa cân</t>
  </si>
  <si>
    <t>Theo cân nặng</t>
  </si>
  <si>
    <t>Theo chiều cao</t>
  </si>
  <si>
    <t xml:space="preserve">T/số </t>
  </si>
  <si>
    <t>Nam</t>
  </si>
  <si>
    <t>Nữ</t>
  </si>
  <si>
    <t>T/số</t>
  </si>
  <si>
    <t>Toàn tỉnh</t>
  </si>
  <si>
    <t>Tân Đồng</t>
  </si>
  <si>
    <t>Tân Phú</t>
  </si>
  <si>
    <t>Tân Thiện</t>
  </si>
  <si>
    <t>Tân Bình</t>
  </si>
  <si>
    <t xml:space="preserve">Tân Xuân </t>
  </si>
  <si>
    <t>Tiến Hưng</t>
  </si>
  <si>
    <t>Tiến Thành</t>
  </si>
  <si>
    <t>Tân Thành</t>
  </si>
  <si>
    <t>Tân Lập</t>
  </si>
  <si>
    <t>Tân Tiến</t>
  </si>
  <si>
    <t>Tân Hoà</t>
  </si>
  <si>
    <t>TT. Tân Phú</t>
  </si>
  <si>
    <t>Tân Lợi</t>
  </si>
  <si>
    <t>Tân Phước</t>
  </si>
  <si>
    <t>Tân Hưng</t>
  </si>
  <si>
    <t>Đồng Tiến</t>
  </si>
  <si>
    <t>Đồng Tâm</t>
  </si>
  <si>
    <t>Thuận Lợi</t>
  </si>
  <si>
    <t>Thuận Phú</t>
  </si>
  <si>
    <t>Phú Sơn</t>
  </si>
  <si>
    <t>Phước Sơn</t>
  </si>
  <si>
    <t>Thống Nhất</t>
  </si>
  <si>
    <t>Đồng Nai</t>
  </si>
  <si>
    <t>Đăng Hà</t>
  </si>
  <si>
    <t>Minh Hưng</t>
  </si>
  <si>
    <t>Bình Minh</t>
  </si>
  <si>
    <t>Bom Bo</t>
  </si>
  <si>
    <t>Đăk Nhau</t>
  </si>
  <si>
    <t>Đường Mười</t>
  </si>
  <si>
    <t>Đức Liễu</t>
  </si>
  <si>
    <t>Nghĩa Bình</t>
  </si>
  <si>
    <t>Nghĩa Trung</t>
  </si>
  <si>
    <t>P. Long Thuỷ</t>
  </si>
  <si>
    <t>P. Thác Mơ</t>
  </si>
  <si>
    <t>P. Sơn Giang</t>
  </si>
  <si>
    <t>Long Giang</t>
  </si>
  <si>
    <t>P. Long Phước</t>
  </si>
  <si>
    <t>Phước Bình</t>
  </si>
  <si>
    <t>Phước Tín</t>
  </si>
  <si>
    <t>Bù Gia Mập</t>
  </si>
  <si>
    <t>Đak Ơ</t>
  </si>
  <si>
    <t>Phú Nghĩa</t>
  </si>
  <si>
    <t>Đức Hạnh</t>
  </si>
  <si>
    <t>Phú Văn</t>
  </si>
  <si>
    <t>Đa Kia</t>
  </si>
  <si>
    <t>Phước Minh</t>
  </si>
  <si>
    <t>Bình Thắng</t>
  </si>
  <si>
    <t>Bình Tân</t>
  </si>
  <si>
    <t>Bình Sơn</t>
  </si>
  <si>
    <t>Long Hưng</t>
  </si>
  <si>
    <t>Bù Nho</t>
  </si>
  <si>
    <t>Long Hà</t>
  </si>
  <si>
    <t>Long Bình</t>
  </si>
  <si>
    <t>Long Tân</t>
  </si>
  <si>
    <t>Phú Riềng</t>
  </si>
  <si>
    <t>Phú Trung</t>
  </si>
  <si>
    <t>Phước Tân</t>
  </si>
  <si>
    <t>Tt. Thanh Bình</t>
  </si>
  <si>
    <t>Thiện Hưng</t>
  </si>
  <si>
    <t>Thanh Hoà</t>
  </si>
  <si>
    <t>Hưng Phước</t>
  </si>
  <si>
    <t>Phước Thiện</t>
  </si>
  <si>
    <t>Lộc An</t>
  </si>
  <si>
    <t>Lộc Quang</t>
  </si>
  <si>
    <t>Lộc Hiệp</t>
  </si>
  <si>
    <t>Lộc Hoà</t>
  </si>
  <si>
    <t>Lộc Tấn</t>
  </si>
  <si>
    <t>Tt. Lộc Ninh</t>
  </si>
  <si>
    <t>Lộc Thuận</t>
  </si>
  <si>
    <t>Lộc Thái</t>
  </si>
  <si>
    <t>Lộc Thiện</t>
  </si>
  <si>
    <t>Lộc Thành</t>
  </si>
  <si>
    <t>Lộc Hưng</t>
  </si>
  <si>
    <t>Lộc Điền</t>
  </si>
  <si>
    <t>Lộc Thạnh</t>
  </si>
  <si>
    <t>Lộc Thịnh</t>
  </si>
  <si>
    <t>Lộc Khánh</t>
  </si>
  <si>
    <t>Lộc Phú</t>
  </si>
  <si>
    <t>P. An Lộc</t>
  </si>
  <si>
    <t>P. Hưng Chiến</t>
  </si>
  <si>
    <t>P. Phú Thịnh</t>
  </si>
  <si>
    <t>P. Phú Đức</t>
  </si>
  <si>
    <t>Thanh Lương</t>
  </si>
  <si>
    <t>Thanh Phú</t>
  </si>
  <si>
    <t>Thanh An</t>
  </si>
  <si>
    <t>An Khương</t>
  </si>
  <si>
    <t>Tân Khai</t>
  </si>
  <si>
    <t>Đồng Nơ</t>
  </si>
  <si>
    <t>Tân Hiệp</t>
  </si>
  <si>
    <t>Minh Đức</t>
  </si>
  <si>
    <t>Minh Tâm</t>
  </si>
  <si>
    <t>Phước An</t>
  </si>
  <si>
    <t>Thanh Bình</t>
  </si>
  <si>
    <t>An Phú</t>
  </si>
  <si>
    <t>Tân Quan</t>
  </si>
  <si>
    <t>Tt Chơn Thành</t>
  </si>
  <si>
    <t>Thành Tâm</t>
  </si>
  <si>
    <t>Minh Thành</t>
  </si>
  <si>
    <t>Nha Bích</t>
  </si>
  <si>
    <t>Minh Thắng</t>
  </si>
  <si>
    <t>Minh Long</t>
  </si>
  <si>
    <t>Minh Lập</t>
  </si>
  <si>
    <t>Quan Minh</t>
  </si>
  <si>
    <t>Xã phường 
thị trấn</t>
  </si>
  <si>
    <t>T/ số</t>
  </si>
  <si>
    <t>Tx Đồng Xoài</t>
  </si>
  <si>
    <t>Tỉ lệ được cân đo</t>
  </si>
  <si>
    <t>Tỉ lệ SDD</t>
  </si>
  <si>
    <t>Số ước tính SDD</t>
  </si>
  <si>
    <t>Cân nặng</t>
  </si>
  <si>
    <t>Chiều cao</t>
  </si>
  <si>
    <t>Chơn Thành</t>
  </si>
  <si>
    <t>Hớn Quản</t>
  </si>
  <si>
    <t>Tx Bình Long</t>
  </si>
  <si>
    <t>Lộc Ninh</t>
  </si>
  <si>
    <t>Bù Đốp</t>
  </si>
  <si>
    <t>Tx Phước Long</t>
  </si>
  <si>
    <t>Bù Đăng</t>
  </si>
  <si>
    <t>Đồng Phú</t>
  </si>
  <si>
    <t>Theo CN</t>
  </si>
  <si>
    <t>Theo CC</t>
  </si>
  <si>
    <t>Phước Long</t>
  </si>
  <si>
    <r>
      <t xml:space="preserve">        </t>
    </r>
    <r>
      <rPr>
        <sz val="11"/>
        <color indexed="8"/>
        <rFont val="Times New Roman"/>
        <family val="1"/>
      </rPr>
      <t xml:space="preserve">SỞ Y TẾ BÌNH PHƯỚC                                                        </t>
    </r>
    <r>
      <rPr>
        <b/>
        <sz val="11"/>
        <color indexed="8"/>
        <rFont val="Times New Roman"/>
        <family val="1"/>
      </rPr>
      <t>CỘNG HÒA XÃ HỘI CHỦ NGHĨA VIỆT NAM</t>
    </r>
  </si>
  <si>
    <t>TRUNG TÂM CHĂM SÓC SKSS                                                             Độc lập - Tự do - Hạnh phúc</t>
  </si>
  <si>
    <t>Nơi nhận:</t>
  </si>
  <si>
    <t xml:space="preserve"> - Vệ sinh y tế công cộng;</t>
  </si>
  <si>
    <t xml:space="preserve"> - Lưu VT, K.TE.</t>
  </si>
  <si>
    <t xml:space="preserve">GIÁM ĐỐC </t>
  </si>
  <si>
    <t xml:space="preserve"> - Viện dinh dưỡng;</t>
  </si>
  <si>
    <t xml:space="preserve"> - Sở Y tế ( báo cáo);</t>
  </si>
  <si>
    <t>Tỉ lệ thừa cân - chiều cao</t>
  </si>
  <si>
    <t>Số ước tính thừa cân - chiều cao</t>
  </si>
  <si>
    <t>TÌNH HÌNH DINH DƯỠNG TRẺ EM DƯỚI 05 TUỔI NĂM 2015</t>
  </si>
  <si>
    <t>VÙNG ĐỊA LÝ</t>
  </si>
  <si>
    <t>Tỷ lệ
hộ nghèo</t>
  </si>
  <si>
    <t>Số 
YTTB</t>
  </si>
  <si>
    <t>Số CTVDD
không là
YTTB</t>
  </si>
  <si>
    <t>Xã - Phường
Thị trấn</t>
  </si>
  <si>
    <t>Ghi
chú</t>
  </si>
  <si>
    <t>Số thôn/ấp/
 khu phố</t>
  </si>
  <si>
    <t>S
TT</t>
  </si>
  <si>
    <t>Đ. Bằng</t>
  </si>
  <si>
    <t>Tr. Du</t>
  </si>
  <si>
    <t>M. núi</t>
  </si>
  <si>
    <t>x</t>
  </si>
  <si>
    <t xml:space="preserve">   Độc lập - Tự do - Hạnh phúc</t>
  </si>
  <si>
    <t>BÁO CÁO TÌNH HÌNH MẠNG LƯỚI, TỶ LỆ HỘ NGHÈO</t>
  </si>
  <si>
    <t>VÀ VÙNG ĐỊA LÝ</t>
  </si>
  <si>
    <t>H. Hớn Quản</t>
  </si>
  <si>
    <t>H. Chơn Thành</t>
  </si>
  <si>
    <t>Tx. Đồng Xoài</t>
  </si>
  <si>
    <t>H. Đồng Phú</t>
  </si>
  <si>
    <t>Tx. Phước Long</t>
  </si>
  <si>
    <t>H. Bù Đốp</t>
  </si>
  <si>
    <t>H. Bù Gia Mập</t>
  </si>
  <si>
    <t>H. Lộc Ninh</t>
  </si>
  <si>
    <t>Tx. Bình Long</t>
  </si>
  <si>
    <t>H. Bù Đăng</t>
  </si>
  <si>
    <t>Tx.  Phước Long</t>
  </si>
  <si>
    <t>Tx.  Đồng Xoài</t>
  </si>
  <si>
    <t xml:space="preserve"> - Viện Dinh dưỡng;</t>
  </si>
  <si>
    <t xml:space="preserve"> - Viện Y tế công cộng;</t>
  </si>
  <si>
    <t>S
T
T</t>
  </si>
  <si>
    <t>Tỉ lệ Thừa cân - Béo phì</t>
  </si>
  <si>
    <t>T</t>
  </si>
  <si>
    <t>TÌNH HÌNH DINH DƯỠNG TRẺ EM DƯỚI 02 TUỔI NĂM 2017</t>
  </si>
  <si>
    <t>CC</t>
  </si>
  <si>
    <t>Tỷ lệ</t>
  </si>
  <si>
    <t>CN</t>
  </si>
  <si>
    <t xml:space="preserve">Tỷ lệ SDD </t>
  </si>
  <si>
    <r>
      <t xml:space="preserve">TRUNG TÂM CHĂM SÓC SKSS                                                               </t>
    </r>
    <r>
      <rPr>
        <b/>
        <u val="single"/>
        <sz val="11"/>
        <color indexed="8"/>
        <rFont val="Times New Roman"/>
        <family val="1"/>
      </rPr>
      <t>Độc lập - Tự do - Hạnh phúc</t>
    </r>
  </si>
  <si>
    <t>Ước 
 tính</t>
  </si>
  <si>
    <t>Theo ch/cao</t>
  </si>
  <si>
    <t>Tỷ lệ SDD</t>
  </si>
  <si>
    <r>
      <rPr>
        <b/>
        <sz val="10"/>
        <rFont val="Times New Roman"/>
        <family val="1"/>
      </rPr>
      <t xml:space="preserve">       </t>
    </r>
    <r>
      <rPr>
        <b/>
        <u val="single"/>
        <sz val="10"/>
        <rFont val="Times New Roman"/>
        <family val="1"/>
      </rPr>
      <t>Độc lập - Tự do - Hạnh phúc</t>
    </r>
  </si>
  <si>
    <t>Số trẻ  được đo</t>
  </si>
  <si>
    <t xml:space="preserve">Ước 
tính </t>
  </si>
  <si>
    <t>TÌNH HÌNH DINH DƯỠNG TRẺ EM DƯỚI 05 TUỔI NĂM 2018</t>
  </si>
  <si>
    <t>TÌNH HÌNH DINH DƯỠNG TRẺ EM DƯỚI 02 TUỔI NĂM 2018</t>
  </si>
  <si>
    <t>Bình Phước, ngày . . . tháng . . . năm 2018</t>
  </si>
  <si>
    <t>Đồng
Bằng</t>
  </si>
  <si>
    <t>TRUNG TÂM KIỂM SOÁT BỆNH TẬT</t>
  </si>
  <si>
    <t>H. Phú Riềng</t>
  </si>
  <si>
    <t>Long Phước</t>
  </si>
  <si>
    <t>Long  Thủy</t>
  </si>
  <si>
    <t>Lộc Hòa</t>
  </si>
  <si>
    <t xml:space="preserve"> Lộc Tấn</t>
  </si>
  <si>
    <t>Thị Trấn</t>
  </si>
  <si>
    <t>LộcKhánh</t>
  </si>
  <si>
    <t xml:space="preserve">Lộc Điền </t>
  </si>
  <si>
    <t>Lộc Thanh</t>
  </si>
  <si>
    <t>Long Thủy</t>
  </si>
  <si>
    <t xml:space="preserve"> Lộc Thạnh</t>
  </si>
  <si>
    <t>Th.Tr Lộc Ninh</t>
  </si>
  <si>
    <t>P Hưng Chiến</t>
  </si>
  <si>
    <t>Thọ Sơn</t>
  </si>
  <si>
    <t>Đưc Phong</t>
  </si>
  <si>
    <t>Đoàn Kết</t>
  </si>
  <si>
    <t>Xã Hưng Phước</t>
  </si>
  <si>
    <t>Đức Phong</t>
  </si>
  <si>
    <t>P.Hưng Chiến</t>
  </si>
  <si>
    <t>Lộc Thiịnh</t>
  </si>
  <si>
    <t>TT Thanh Bình</t>
  </si>
  <si>
    <t>Đúc Phong</t>
  </si>
  <si>
    <t>X</t>
  </si>
  <si>
    <t>Nha Bich</t>
  </si>
  <si>
    <t>Quang Minh</t>
  </si>
  <si>
    <t>Tân Hòa</t>
  </si>
  <si>
    <t>TT Tân Phú</t>
  </si>
  <si>
    <t xml:space="preserve"> Minh Long</t>
  </si>
  <si>
    <t>Bính Thắng</t>
  </si>
  <si>
    <t>Đúc Hạnh</t>
  </si>
  <si>
    <t>Tân Xuân</t>
  </si>
  <si>
    <t>Phước  Sơn</t>
  </si>
  <si>
    <t>Stt</t>
  </si>
  <si>
    <t>Nội dung</t>
  </si>
  <si>
    <t>Huyện / Thị</t>
  </si>
  <si>
    <t>CN/T</t>
  </si>
  <si>
    <t>CC/T</t>
  </si>
  <si>
    <t xml:space="preserve">Số trẻ </t>
  </si>
  <si>
    <t xml:space="preserve"> &lt; 5 tuổi</t>
  </si>
  <si>
    <t xml:space="preserve"> &lt; 2 tuổi</t>
  </si>
  <si>
    <t>được cân</t>
  </si>
  <si>
    <t>được đo</t>
  </si>
  <si>
    <t xml:space="preserve">Số </t>
  </si>
  <si>
    <t>dân</t>
  </si>
  <si>
    <t>xã</t>
  </si>
  <si>
    <t>thôn /ấp
/ khu phố</t>
  </si>
  <si>
    <t>hộ 
gia đình</t>
  </si>
  <si>
    <t xml:space="preserve">Tỷ lệ </t>
  </si>
  <si>
    <t>Tỉnh</t>
  </si>
  <si>
    <t>SỐ LIỆU TỔNG HỢP DO TUYẾN CƠ SỞ BÁO CÁO THÁNG 6 / 2018</t>
  </si>
  <si>
    <t>Ngày 12 tháng 07 năm 2018</t>
  </si>
  <si>
    <t xml:space="preserve"> - Vệ sinh Y tế công cộng;</t>
  </si>
  <si>
    <t xml:space="preserve"> - Sở Y tế Bình Phước;</t>
  </si>
  <si>
    <t xml:space="preserve"> - Lưu: VT, SKMT-YTTH&amp;DD.</t>
  </si>
  <si>
    <t xml:space="preserve"> TRUNG TÂM KIỂM SOÁT BỆNH TẬT                                                          Độc Lập - Tự Do - Hạnh Phúc  </t>
  </si>
  <si>
    <r>
      <t xml:space="preserve">             SỞ Y TẾ BÌNH PHƯỚC                                                             </t>
    </r>
    <r>
      <rPr>
        <b/>
        <sz val="12"/>
        <rFont val="Times New Roman"/>
        <family val="1"/>
      </rPr>
      <t>CỘNG HÒA XÃ HỘI CHỦ NGHĨA VIỆT NAM</t>
    </r>
    <r>
      <rPr>
        <sz val="12"/>
        <rFont val="Times New Roman"/>
        <family val="1"/>
      </rPr>
      <t xml:space="preserve"> </t>
    </r>
  </si>
  <si>
    <t xml:space="preserve">                                           Bình Phước, ngày     tháng     năm 2018</t>
  </si>
  <si>
    <t xml:space="preserve"> - Lưu: VT, VSMT-YTTH&amp;DD.</t>
  </si>
  <si>
    <t>Long Phuoc</t>
  </si>
  <si>
    <t>Tân Lap</t>
  </si>
  <si>
    <t>Bình Phước, ngày    tháng    năm 2018</t>
  </si>
  <si>
    <t xml:space="preserve">       Số:………/BC - KSBT                                                 </t>
  </si>
  <si>
    <t xml:space="preserve">       Số:……/BC - KSBT                                                 </t>
  </si>
  <si>
    <t xml:space="preserve">       Số:……/BC - KSBT                                            </t>
  </si>
  <si>
    <t xml:space="preserve">       Số:……./BC -KSBT                                        </t>
  </si>
  <si>
    <t xml:space="preserve">          Số:         /BC-KSBT</t>
  </si>
  <si>
    <r>
      <t xml:space="preserve">     </t>
    </r>
    <r>
      <rPr>
        <sz val="12"/>
        <color indexed="8"/>
        <rFont val="Times New Roman"/>
        <family val="1"/>
      </rPr>
      <t xml:space="preserve">   SỞ Y TẾ BÌNH PHƯỚC</t>
    </r>
  </si>
  <si>
    <t>TRUNG TÂM KIỂM SOÁT BỆNH TẬT                                                            Độc lập - Tự do - Hạnh phúc</t>
  </si>
  <si>
    <t xml:space="preserve">       Số:………/BC - KSBT                                                </t>
  </si>
  <si>
    <r>
      <t xml:space="preserve">        </t>
    </r>
    <r>
      <rPr>
        <sz val="12"/>
        <color indexed="8"/>
        <rFont val="Times New Roman"/>
        <family val="1"/>
      </rPr>
      <t xml:space="preserve">SỞ Y TẾ BÌNH PHƯỚC                                                        </t>
    </r>
    <r>
      <rPr>
        <b/>
        <sz val="12"/>
        <color indexed="8"/>
        <rFont val="Times New Roman"/>
        <family val="1"/>
      </rPr>
      <t>CỘNG HÒA XÃ HỘI CHỦ NGHĨA VIỆT NAM</t>
    </r>
  </si>
  <si>
    <r>
      <t xml:space="preserve">TRUNG TÂM KIỂM SOÁT BỆNH TẬT                                                            </t>
    </r>
    <r>
      <rPr>
        <b/>
        <u val="single"/>
        <sz val="12"/>
        <color indexed="8"/>
        <rFont val="Times New Roman"/>
        <family val="1"/>
      </rPr>
      <t>Độc lập - Tự do - Hạnh phúc</t>
    </r>
  </si>
  <si>
    <t xml:space="preserve"> - Lưu:VT, SKMT-YTTH&amp;DD.</t>
  </si>
  <si>
    <t>TRUNG TÂM KIỂM SOÁT BỆNH TẬT                                                          Độc lập - Tự do - Hạnh phúc</t>
  </si>
  <si>
    <t>CỘNG HÒA XÃ HỘI CHỦ NGHĨA VIỆT NAM</t>
  </si>
  <si>
    <t>UBND TỈNH BÌNH PHƯỚC</t>
  </si>
  <si>
    <t>SỞ Y TẾ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</si>
</sst>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0.00;[Red]0.00"/>
    <numFmt numFmtId="174" formatCode="0.0%"/>
    <numFmt numFmtId="175" formatCode="0.000"/>
    <numFmt numFmtId="176" formatCode="[$-409]h:mm:ss\ AM/PM"/>
    <numFmt numFmtId="177" formatCode="000.00"/>
    <numFmt numFmtId="178" formatCode="0,000."/>
    <numFmt numFmtId="179" formatCode="\10,000"/>
    <numFmt numFmtId="180" formatCode="[$-409]dddd\,\ mmmm\ dd\,\ yyyy"/>
    <numFmt numFmtId="181" formatCode="#,000\ %"/>
    <numFmt numFmtId="182" formatCode="#,#00\ %"/>
    <numFmt numFmtId="183" formatCode="0,000\ %"/>
    <numFmt numFmtId="184" formatCode="#,###%"/>
    <numFmt numFmtId="185" formatCode="0.0000000000000%"/>
    <numFmt numFmtId="186" formatCode="#,##0.0"/>
    <numFmt numFmtId="187" formatCode="#,##0.000"/>
    <numFmt numFmtId="188" formatCode="#,##0.0000"/>
    <numFmt numFmtId="189" formatCode="[$-F400]h:mm:ss\ AM/PM"/>
  </numFmts>
  <fonts count="113">
    <font>
      <sz val="10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sz val="11"/>
      <name val="VNI-Times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3"/>
      <color indexed="8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40"/>
      <name val="Times New Roman"/>
      <family val="1"/>
    </font>
    <font>
      <sz val="10"/>
      <color indexed="30"/>
      <name val="Times New Roman"/>
      <family val="1"/>
    </font>
    <font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B0F0"/>
      <name val="Times New Roman"/>
      <family val="1"/>
    </font>
    <font>
      <sz val="10"/>
      <color rgb="FF0070C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tted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968">
    <xf numFmtId="0" fontId="0" fillId="0" borderId="0" xfId="0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" fontId="2" fillId="33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3" fontId="5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174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10" fontId="5" fillId="0" borderId="10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12" fillId="0" borderId="0" xfId="0" applyFont="1" applyAlignment="1">
      <alignment horizontal="left"/>
    </xf>
    <xf numFmtId="10" fontId="13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10" fillId="33" borderId="0" xfId="0" applyNumberFormat="1" applyFont="1" applyFill="1" applyAlignment="1">
      <alignment horizontal="right"/>
    </xf>
    <xf numFmtId="10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33" borderId="0" xfId="0" applyNumberFormat="1" applyFont="1" applyFill="1" applyAlignment="1">
      <alignment horizontal="right"/>
    </xf>
    <xf numFmtId="3" fontId="14" fillId="0" borderId="0" xfId="0" applyNumberFormat="1" applyFont="1" applyAlignment="1">
      <alignment horizontal="right"/>
    </xf>
    <xf numFmtId="3" fontId="13" fillId="0" borderId="0" xfId="0" applyNumberFormat="1" applyFont="1" applyFill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" fontId="0" fillId="0" borderId="11" xfId="0" applyNumberFormat="1" applyFont="1" applyFill="1" applyBorder="1" applyAlignment="1">
      <alignment horizontal="center" vertical="center"/>
    </xf>
    <xf numFmtId="1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0" fontId="0" fillId="0" borderId="12" xfId="0" applyNumberFormat="1" applyFont="1" applyFill="1" applyBorder="1" applyAlignment="1">
      <alignment horizontal="center" vertical="center"/>
    </xf>
    <xf numFmtId="10" fontId="0" fillId="0" borderId="13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right" vertical="center"/>
    </xf>
    <xf numFmtId="10" fontId="5" fillId="0" borderId="10" xfId="0" applyNumberFormat="1" applyFont="1" applyBorder="1" applyAlignment="1">
      <alignment/>
    </xf>
    <xf numFmtId="3" fontId="10" fillId="0" borderId="0" xfId="0" applyNumberFormat="1" applyFont="1" applyAlignment="1">
      <alignment horizontal="left"/>
    </xf>
    <xf numFmtId="3" fontId="10" fillId="33" borderId="0" xfId="0" applyNumberFormat="1" applyFont="1" applyFill="1" applyAlignment="1">
      <alignment horizontal="left"/>
    </xf>
    <xf numFmtId="3" fontId="10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right"/>
    </xf>
    <xf numFmtId="10" fontId="13" fillId="34" borderId="0" xfId="0" applyNumberFormat="1" applyFont="1" applyFill="1" applyAlignment="1">
      <alignment/>
    </xf>
    <xf numFmtId="10" fontId="5" fillId="34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3" fontId="13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 horizontal="right"/>
    </xf>
    <xf numFmtId="10" fontId="13" fillId="0" borderId="0" xfId="0" applyNumberFormat="1" applyFont="1" applyFill="1" applyAlignment="1">
      <alignment/>
    </xf>
    <xf numFmtId="3" fontId="5" fillId="0" borderId="10" xfId="0" applyNumberFormat="1" applyFont="1" applyBorder="1" applyAlignment="1">
      <alignment/>
    </xf>
    <xf numFmtId="1" fontId="13" fillId="0" borderId="0" xfId="0" applyNumberFormat="1" applyFont="1" applyAlignment="1">
      <alignment/>
    </xf>
    <xf numFmtId="10" fontId="0" fillId="35" borderId="0" xfId="0" applyNumberFormat="1" applyFill="1" applyAlignment="1">
      <alignment/>
    </xf>
    <xf numFmtId="1" fontId="0" fillId="0" borderId="14" xfId="0" applyNumberFormat="1" applyFont="1" applyFill="1" applyBorder="1" applyAlignment="1">
      <alignment horizontal="right" vertical="center"/>
    </xf>
    <xf numFmtId="1" fontId="5" fillId="0" borderId="10" xfId="0" applyNumberFormat="1" applyFont="1" applyBorder="1" applyAlignment="1">
      <alignment/>
    </xf>
    <xf numFmtId="2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/>
    </xf>
    <xf numFmtId="3" fontId="26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0" fontId="5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0" fontId="13" fillId="0" borderId="0" xfId="0" applyNumberFormat="1" applyFont="1" applyFill="1" applyAlignment="1">
      <alignment horizontal="right"/>
    </xf>
    <xf numFmtId="1" fontId="13" fillId="0" borderId="0" xfId="0" applyNumberFormat="1" applyFont="1" applyFill="1" applyAlignment="1">
      <alignment/>
    </xf>
    <xf numFmtId="0" fontId="0" fillId="0" borderId="18" xfId="0" applyFill="1" applyBorder="1" applyAlignment="1">
      <alignment horizontal="center" vertical="center"/>
    </xf>
    <xf numFmtId="174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174" fontId="15" fillId="0" borderId="0" xfId="0" applyNumberFormat="1" applyFont="1" applyAlignment="1">
      <alignment/>
    </xf>
    <xf numFmtId="1" fontId="18" fillId="0" borderId="0" xfId="0" applyNumberFormat="1" applyFont="1" applyAlignment="1">
      <alignment horizontal="center"/>
    </xf>
    <xf numFmtId="0" fontId="0" fillId="0" borderId="19" xfId="0" applyBorder="1" applyAlignment="1">
      <alignment/>
    </xf>
    <xf numFmtId="3" fontId="23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9" fillId="0" borderId="1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9" fillId="0" borderId="2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10" fontId="0" fillId="0" borderId="12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0" fontId="0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10" fontId="0" fillId="0" borderId="14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0" fontId="5" fillId="0" borderId="25" xfId="0" applyNumberFormat="1" applyFont="1" applyFill="1" applyBorder="1" applyAlignment="1">
      <alignment horizontal="center" vertical="center"/>
    </xf>
    <xf numFmtId="10" fontId="5" fillId="0" borderId="10" xfId="0" applyNumberFormat="1" applyFont="1" applyFill="1" applyBorder="1" applyAlignment="1">
      <alignment horizontal="center" vertical="center"/>
    </xf>
    <xf numFmtId="174" fontId="0" fillId="0" borderId="0" xfId="0" applyNumberFormat="1" applyFill="1" applyAlignment="1">
      <alignment/>
    </xf>
    <xf numFmtId="43" fontId="0" fillId="0" borderId="11" xfId="0" applyNumberFormat="1" applyFont="1" applyFill="1" applyBorder="1" applyAlignment="1">
      <alignment horizontal="center" vertical="center"/>
    </xf>
    <xf numFmtId="43" fontId="0" fillId="0" borderId="12" xfId="0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3" fontId="0" fillId="0" borderId="16" xfId="0" applyNumberFormat="1" applyFont="1" applyFill="1" applyBorder="1" applyAlignment="1">
      <alignment horizontal="center" vertical="center"/>
    </xf>
    <xf numFmtId="10" fontId="0" fillId="0" borderId="16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3" fontId="0" fillId="0" borderId="14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43" fontId="5" fillId="0" borderId="1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0" fontId="1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right" vertical="center"/>
    </xf>
    <xf numFmtId="3" fontId="5" fillId="0" borderId="26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8" fillId="0" borderId="10" xfId="0" applyNumberFormat="1" applyFont="1" applyFill="1" applyBorder="1" applyAlignment="1">
      <alignment horizontal="center" vertical="center"/>
    </xf>
    <xf numFmtId="10" fontId="8" fillId="0" borderId="10" xfId="0" applyNumberFormat="1" applyFont="1" applyBorder="1" applyAlignment="1">
      <alignment vertical="center"/>
    </xf>
    <xf numFmtId="9" fontId="8" fillId="0" borderId="10" xfId="0" applyNumberFormat="1" applyFont="1" applyBorder="1" applyAlignment="1">
      <alignment vertical="center"/>
    </xf>
    <xf numFmtId="10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 vertical="center"/>
    </xf>
    <xf numFmtId="10" fontId="8" fillId="34" borderId="10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/>
    </xf>
    <xf numFmtId="10" fontId="13" fillId="0" borderId="0" xfId="0" applyNumberFormat="1" applyFont="1" applyFill="1" applyBorder="1" applyAlignment="1">
      <alignment/>
    </xf>
    <xf numFmtId="10" fontId="8" fillId="34" borderId="1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25" xfId="0" applyNumberFormat="1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0" fontId="8" fillId="0" borderId="25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10" fontId="0" fillId="36" borderId="14" xfId="0" applyNumberFormat="1" applyFont="1" applyFill="1" applyBorder="1" applyAlignment="1">
      <alignment/>
    </xf>
    <xf numFmtId="1" fontId="0" fillId="36" borderId="0" xfId="0" applyNumberFormat="1" applyFont="1" applyFill="1" applyBorder="1" applyAlignment="1">
      <alignment/>
    </xf>
    <xf numFmtId="3" fontId="0" fillId="36" borderId="14" xfId="0" applyNumberFormat="1" applyFont="1" applyFill="1" applyBorder="1" applyAlignment="1">
      <alignment horizontal="right"/>
    </xf>
    <xf numFmtId="0" fontId="13" fillId="36" borderId="0" xfId="0" applyFont="1" applyFill="1" applyAlignment="1">
      <alignment horizontal="left"/>
    </xf>
    <xf numFmtId="10" fontId="0" fillId="36" borderId="12" xfId="0" applyNumberFormat="1" applyFont="1" applyFill="1" applyBorder="1" applyAlignment="1">
      <alignment/>
    </xf>
    <xf numFmtId="1" fontId="0" fillId="36" borderId="12" xfId="0" applyNumberFormat="1" applyFont="1" applyFill="1" applyBorder="1" applyAlignment="1">
      <alignment/>
    </xf>
    <xf numFmtId="1" fontId="0" fillId="36" borderId="12" xfId="0" applyNumberFormat="1" applyFont="1" applyFill="1" applyBorder="1" applyAlignment="1">
      <alignment/>
    </xf>
    <xf numFmtId="3" fontId="0" fillId="36" borderId="12" xfId="0" applyNumberFormat="1" applyFont="1" applyFill="1" applyBorder="1" applyAlignment="1">
      <alignment/>
    </xf>
    <xf numFmtId="10" fontId="24" fillId="36" borderId="12" xfId="0" applyNumberFormat="1" applyFont="1" applyFill="1" applyBorder="1" applyAlignment="1">
      <alignment horizontal="center" vertical="center"/>
    </xf>
    <xf numFmtId="3" fontId="0" fillId="36" borderId="12" xfId="0" applyNumberFormat="1" applyFont="1" applyFill="1" applyBorder="1" applyAlignment="1">
      <alignment horizontal="right"/>
    </xf>
    <xf numFmtId="10" fontId="0" fillId="36" borderId="15" xfId="0" applyNumberFormat="1" applyFont="1" applyFill="1" applyBorder="1" applyAlignment="1">
      <alignment/>
    </xf>
    <xf numFmtId="3" fontId="0" fillId="36" borderId="15" xfId="0" applyNumberFormat="1" applyFont="1" applyFill="1" applyBorder="1" applyAlignment="1">
      <alignment horizontal="right"/>
    </xf>
    <xf numFmtId="3" fontId="94" fillId="33" borderId="0" xfId="0" applyNumberFormat="1" applyFont="1" applyFill="1" applyAlignment="1">
      <alignment horizontal="left"/>
    </xf>
    <xf numFmtId="3" fontId="94" fillId="33" borderId="0" xfId="0" applyNumberFormat="1" applyFont="1" applyFill="1" applyAlignment="1">
      <alignment horizontal="right"/>
    </xf>
    <xf numFmtId="3" fontId="95" fillId="33" borderId="0" xfId="0" applyNumberFormat="1" applyFont="1" applyFill="1" applyAlignment="1">
      <alignment horizontal="right"/>
    </xf>
    <xf numFmtId="0" fontId="96" fillId="0" borderId="19" xfId="0" applyFont="1" applyBorder="1" applyAlignment="1">
      <alignment horizontal="center" vertical="center"/>
    </xf>
    <xf numFmtId="3" fontId="97" fillId="0" borderId="10" xfId="0" applyNumberFormat="1" applyFont="1" applyBorder="1" applyAlignment="1">
      <alignment horizontal="center" vertical="center"/>
    </xf>
    <xf numFmtId="3" fontId="97" fillId="0" borderId="10" xfId="0" applyNumberFormat="1" applyFont="1" applyBorder="1" applyAlignment="1">
      <alignment vertical="center"/>
    </xf>
    <xf numFmtId="3" fontId="95" fillId="0" borderId="0" xfId="0" applyNumberFormat="1" applyFont="1" applyAlignment="1">
      <alignment horizontal="right"/>
    </xf>
    <xf numFmtId="3" fontId="94" fillId="0" borderId="0" xfId="0" applyNumberFormat="1" applyFont="1" applyAlignment="1">
      <alignment horizontal="center"/>
    </xf>
    <xf numFmtId="3" fontId="94" fillId="0" borderId="0" xfId="0" applyNumberFormat="1" applyFont="1" applyAlignment="1">
      <alignment horizontal="right"/>
    </xf>
    <xf numFmtId="3" fontId="98" fillId="0" borderId="0" xfId="0" applyNumberFormat="1" applyFont="1" applyAlignment="1">
      <alignment horizontal="right"/>
    </xf>
    <xf numFmtId="3" fontId="95" fillId="0" borderId="0" xfId="0" applyNumberFormat="1" applyFont="1" applyBorder="1" applyAlignment="1">
      <alignment horizontal="right"/>
    </xf>
    <xf numFmtId="0" fontId="96" fillId="0" borderId="0" xfId="0" applyFont="1" applyBorder="1" applyAlignment="1">
      <alignment horizontal="center" vertical="center"/>
    </xf>
    <xf numFmtId="3" fontId="97" fillId="0" borderId="15" xfId="0" applyNumberFormat="1" applyFont="1" applyBorder="1" applyAlignment="1">
      <alignment horizontal="center" vertical="center"/>
    </xf>
    <xf numFmtId="1" fontId="0" fillId="36" borderId="14" xfId="0" applyNumberFormat="1" applyFont="1" applyFill="1" applyBorder="1" applyAlignment="1">
      <alignment/>
    </xf>
    <xf numFmtId="1" fontId="0" fillId="36" borderId="14" xfId="0" applyNumberFormat="1" applyFont="1" applyFill="1" applyBorder="1" applyAlignment="1">
      <alignment/>
    </xf>
    <xf numFmtId="3" fontId="0" fillId="36" borderId="14" xfId="0" applyNumberFormat="1" applyFont="1" applyFill="1" applyBorder="1" applyAlignment="1">
      <alignment/>
    </xf>
    <xf numFmtId="10" fontId="24" fillId="36" borderId="14" xfId="0" applyNumberFormat="1" applyFont="1" applyFill="1" applyBorder="1" applyAlignment="1">
      <alignment horizontal="center" vertical="center"/>
    </xf>
    <xf numFmtId="43" fontId="99" fillId="0" borderId="12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5" fillId="37" borderId="0" xfId="0" applyFont="1" applyFill="1" applyAlignment="1">
      <alignment horizontal="left"/>
    </xf>
    <xf numFmtId="0" fontId="95" fillId="37" borderId="22" xfId="0" applyFont="1" applyFill="1" applyBorder="1" applyAlignment="1">
      <alignment horizontal="left"/>
    </xf>
    <xf numFmtId="3" fontId="96" fillId="0" borderId="19" xfId="0" applyNumberFormat="1" applyFont="1" applyBorder="1" applyAlignment="1">
      <alignment horizontal="center" vertical="center"/>
    </xf>
    <xf numFmtId="0" fontId="95" fillId="0" borderId="21" xfId="0" applyFont="1" applyFill="1" applyBorder="1" applyAlignment="1">
      <alignment horizontal="left"/>
    </xf>
    <xf numFmtId="1" fontId="99" fillId="0" borderId="12" xfId="0" applyNumberFormat="1" applyFont="1" applyFill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/>
    </xf>
    <xf numFmtId="10" fontId="99" fillId="0" borderId="12" xfId="0" applyNumberFormat="1" applyFont="1" applyFill="1" applyBorder="1" applyAlignment="1">
      <alignment horizontal="center" vertical="center"/>
    </xf>
    <xf numFmtId="1" fontId="99" fillId="0" borderId="14" xfId="0" applyNumberFormat="1" applyFont="1" applyFill="1" applyBorder="1" applyAlignment="1">
      <alignment horizontal="center" vertical="center"/>
    </xf>
    <xf numFmtId="10" fontId="99" fillId="0" borderId="14" xfId="0" applyNumberFormat="1" applyFont="1" applyFill="1" applyBorder="1" applyAlignment="1">
      <alignment horizontal="center" vertical="center"/>
    </xf>
    <xf numFmtId="0" fontId="100" fillId="0" borderId="0" xfId="0" applyFont="1" applyFill="1" applyAlignment="1">
      <alignment horizontal="left"/>
    </xf>
    <xf numFmtId="1" fontId="99" fillId="0" borderId="16" xfId="0" applyNumberFormat="1" applyFont="1" applyFill="1" applyBorder="1" applyAlignment="1">
      <alignment horizontal="center" vertical="center"/>
    </xf>
    <xf numFmtId="0" fontId="99" fillId="0" borderId="16" xfId="0" applyFont="1" applyFill="1" applyBorder="1" applyAlignment="1">
      <alignment horizontal="center" vertical="center"/>
    </xf>
    <xf numFmtId="43" fontId="99" fillId="0" borderId="16" xfId="0" applyNumberFormat="1" applyFont="1" applyFill="1" applyBorder="1" applyAlignment="1">
      <alignment horizontal="center" vertical="center"/>
    </xf>
    <xf numFmtId="10" fontId="99" fillId="0" borderId="16" xfId="0" applyNumberFormat="1" applyFont="1" applyFill="1" applyBorder="1" applyAlignment="1">
      <alignment horizontal="center" vertical="center"/>
    </xf>
    <xf numFmtId="10" fontId="99" fillId="0" borderId="15" xfId="0" applyNumberFormat="1" applyFont="1" applyFill="1" applyBorder="1" applyAlignment="1">
      <alignment horizontal="center" vertical="center"/>
    </xf>
    <xf numFmtId="0" fontId="99" fillId="0" borderId="14" xfId="0" applyFont="1" applyFill="1" applyBorder="1" applyAlignment="1">
      <alignment horizontal="center" vertical="center"/>
    </xf>
    <xf numFmtId="43" fontId="99" fillId="0" borderId="14" xfId="0" applyNumberFormat="1" applyFont="1" applyFill="1" applyBorder="1" applyAlignment="1">
      <alignment horizontal="center" vertical="center"/>
    </xf>
    <xf numFmtId="0" fontId="95" fillId="36" borderId="0" xfId="0" applyFont="1" applyFill="1" applyAlignment="1">
      <alignment horizontal="left"/>
    </xf>
    <xf numFmtId="0" fontId="13" fillId="36" borderId="27" xfId="0" applyFont="1" applyFill="1" applyBorder="1" applyAlignment="1">
      <alignment horizontal="left"/>
    </xf>
    <xf numFmtId="1" fontId="0" fillId="36" borderId="15" xfId="0" applyNumberFormat="1" applyFont="1" applyFill="1" applyBorder="1" applyAlignment="1">
      <alignment/>
    </xf>
    <xf numFmtId="1" fontId="0" fillId="36" borderId="15" xfId="0" applyNumberFormat="1" applyFont="1" applyFill="1" applyBorder="1" applyAlignment="1">
      <alignment/>
    </xf>
    <xf numFmtId="3" fontId="0" fillId="36" borderId="15" xfId="0" applyNumberFormat="1" applyFont="1" applyFill="1" applyBorder="1" applyAlignment="1">
      <alignment/>
    </xf>
    <xf numFmtId="10" fontId="24" fillId="36" borderId="15" xfId="0" applyNumberFormat="1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left"/>
    </xf>
    <xf numFmtId="0" fontId="13" fillId="36" borderId="22" xfId="0" applyFont="1" applyFill="1" applyBorder="1" applyAlignment="1">
      <alignment horizontal="left"/>
    </xf>
    <xf numFmtId="0" fontId="12" fillId="0" borderId="10" xfId="0" applyFont="1" applyBorder="1" applyAlignment="1">
      <alignment horizontal="center"/>
    </xf>
    <xf numFmtId="3" fontId="16" fillId="0" borderId="16" xfId="0" applyNumberFormat="1" applyFont="1" applyFill="1" applyBorder="1" applyAlignment="1">
      <alignment horizontal="center" vertical="center"/>
    </xf>
    <xf numFmtId="0" fontId="94" fillId="36" borderId="0" xfId="0" applyFont="1" applyFill="1" applyAlignment="1">
      <alignment horizontal="left"/>
    </xf>
    <xf numFmtId="0" fontId="94" fillId="37" borderId="0" xfId="0" applyFont="1" applyFill="1" applyAlignment="1">
      <alignment horizontal="left"/>
    </xf>
    <xf numFmtId="0" fontId="12" fillId="36" borderId="15" xfId="0" applyFont="1" applyFill="1" applyBorder="1" applyAlignment="1">
      <alignment horizontal="center"/>
    </xf>
    <xf numFmtId="0" fontId="12" fillId="36" borderId="0" xfId="0" applyFont="1" applyFill="1" applyAlignment="1">
      <alignment horizontal="left"/>
    </xf>
    <xf numFmtId="3" fontId="5" fillId="36" borderId="10" xfId="0" applyNumberFormat="1" applyFont="1" applyFill="1" applyBorder="1" applyAlignment="1">
      <alignment horizontal="right"/>
    </xf>
    <xf numFmtId="0" fontId="12" fillId="36" borderId="10" xfId="0" applyFont="1" applyFill="1" applyBorder="1" applyAlignment="1">
      <alignment horizontal="center"/>
    </xf>
    <xf numFmtId="10" fontId="5" fillId="36" borderId="10" xfId="0" applyNumberFormat="1" applyFont="1" applyFill="1" applyBorder="1" applyAlignment="1">
      <alignment/>
    </xf>
    <xf numFmtId="1" fontId="5" fillId="36" borderId="10" xfId="0" applyNumberFormat="1" applyFont="1" applyFill="1" applyBorder="1" applyAlignment="1">
      <alignment/>
    </xf>
    <xf numFmtId="1" fontId="5" fillId="36" borderId="10" xfId="0" applyNumberFormat="1" applyFont="1" applyFill="1" applyBorder="1" applyAlignment="1">
      <alignment/>
    </xf>
    <xf numFmtId="3" fontId="5" fillId="36" borderId="10" xfId="0" applyNumberFormat="1" applyFont="1" applyFill="1" applyBorder="1" applyAlignment="1">
      <alignment/>
    </xf>
    <xf numFmtId="10" fontId="8" fillId="36" borderId="10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right"/>
    </xf>
    <xf numFmtId="0" fontId="94" fillId="37" borderId="10" xfId="0" applyFont="1" applyFill="1" applyBorder="1" applyAlignment="1">
      <alignment horizontal="center"/>
    </xf>
    <xf numFmtId="10" fontId="97" fillId="37" borderId="10" xfId="0" applyNumberFormat="1" applyFont="1" applyFill="1" applyBorder="1" applyAlignment="1">
      <alignment/>
    </xf>
    <xf numFmtId="1" fontId="97" fillId="37" borderId="10" xfId="0" applyNumberFormat="1" applyFont="1" applyFill="1" applyBorder="1" applyAlignment="1">
      <alignment/>
    </xf>
    <xf numFmtId="10" fontId="101" fillId="37" borderId="10" xfId="0" applyNumberFormat="1" applyFont="1" applyFill="1" applyBorder="1" applyAlignment="1">
      <alignment horizontal="center" vertical="center"/>
    </xf>
    <xf numFmtId="3" fontId="97" fillId="36" borderId="10" xfId="0" applyNumberFormat="1" applyFont="1" applyFill="1" applyBorder="1" applyAlignment="1">
      <alignment horizontal="center"/>
    </xf>
    <xf numFmtId="10" fontId="97" fillId="36" borderId="10" xfId="0" applyNumberFormat="1" applyFont="1" applyFill="1" applyBorder="1" applyAlignment="1">
      <alignment/>
    </xf>
    <xf numFmtId="1" fontId="97" fillId="36" borderId="10" xfId="0" applyNumberFormat="1" applyFont="1" applyFill="1" applyBorder="1" applyAlignment="1">
      <alignment/>
    </xf>
    <xf numFmtId="10" fontId="101" fillId="36" borderId="10" xfId="0" applyNumberFormat="1" applyFont="1" applyFill="1" applyBorder="1" applyAlignment="1">
      <alignment horizontal="center" vertical="center"/>
    </xf>
    <xf numFmtId="0" fontId="100" fillId="0" borderId="11" xfId="0" applyFont="1" applyFill="1" applyBorder="1" applyAlignment="1">
      <alignment horizontal="left"/>
    </xf>
    <xf numFmtId="0" fontId="100" fillId="0" borderId="12" xfId="0" applyFont="1" applyFill="1" applyBorder="1" applyAlignment="1">
      <alignment horizontal="left"/>
    </xf>
    <xf numFmtId="0" fontId="100" fillId="0" borderId="13" xfId="0" applyFont="1" applyFill="1" applyBorder="1" applyAlignment="1">
      <alignment horizontal="left"/>
    </xf>
    <xf numFmtId="0" fontId="100" fillId="0" borderId="16" xfId="0" applyFont="1" applyFill="1" applyBorder="1" applyAlignment="1">
      <alignment horizontal="left"/>
    </xf>
    <xf numFmtId="0" fontId="100" fillId="0" borderId="14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8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36" borderId="0" xfId="0" applyNumberFormat="1" applyFill="1" applyAlignment="1">
      <alignment/>
    </xf>
    <xf numFmtId="43" fontId="0" fillId="0" borderId="26" xfId="0" applyNumberFormat="1" applyFont="1" applyFill="1" applyBorder="1" applyAlignment="1">
      <alignment horizontal="center" vertical="center"/>
    </xf>
    <xf numFmtId="10" fontId="0" fillId="0" borderId="26" xfId="0" applyNumberFormat="1" applyFont="1" applyFill="1" applyBorder="1" applyAlignment="1">
      <alignment horizontal="center" vertical="center"/>
    </xf>
    <xf numFmtId="10" fontId="24" fillId="0" borderId="26" xfId="0" applyNumberFormat="1" applyFont="1" applyFill="1" applyBorder="1" applyAlignment="1">
      <alignment horizontal="center" vertical="center"/>
    </xf>
    <xf numFmtId="0" fontId="99" fillId="0" borderId="11" xfId="0" applyFont="1" applyFill="1" applyBorder="1" applyAlignment="1">
      <alignment horizontal="center"/>
    </xf>
    <xf numFmtId="3" fontId="99" fillId="0" borderId="11" xfId="0" applyNumberFormat="1" applyFont="1" applyFill="1" applyBorder="1" applyAlignment="1">
      <alignment horizontal="center" vertical="center"/>
    </xf>
    <xf numFmtId="43" fontId="99" fillId="0" borderId="11" xfId="0" applyNumberFormat="1" applyFont="1" applyFill="1" applyBorder="1" applyAlignment="1">
      <alignment horizontal="center" vertical="center"/>
    </xf>
    <xf numFmtId="10" fontId="99" fillId="0" borderId="11" xfId="0" applyNumberFormat="1" applyFont="1" applyFill="1" applyBorder="1" applyAlignment="1">
      <alignment horizontal="center" vertical="center"/>
    </xf>
    <xf numFmtId="1" fontId="99" fillId="0" borderId="11" xfId="0" applyNumberFormat="1" applyFont="1" applyFill="1" applyBorder="1" applyAlignment="1">
      <alignment horizontal="center" vertical="center"/>
    </xf>
    <xf numFmtId="0" fontId="99" fillId="0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00" fillId="0" borderId="0" xfId="0" applyFont="1" applyFill="1" applyBorder="1" applyAlignment="1">
      <alignment horizontal="left"/>
    </xf>
    <xf numFmtId="3" fontId="8" fillId="0" borderId="2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/>
    </xf>
    <xf numFmtId="1" fontId="3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172" fontId="29" fillId="0" borderId="26" xfId="57" applyNumberFormat="1" applyFont="1" applyFill="1" applyBorder="1" applyAlignment="1">
      <alignment horizontal="center" vertical="center"/>
      <protection/>
    </xf>
    <xf numFmtId="1" fontId="0" fillId="0" borderId="26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3" fontId="0" fillId="0" borderId="28" xfId="0" applyNumberFormat="1" applyFont="1" applyFill="1" applyBorder="1" applyAlignment="1">
      <alignment horizontal="center" vertical="center"/>
    </xf>
    <xf numFmtId="10" fontId="0" fillId="0" borderId="28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/>
    </xf>
    <xf numFmtId="43" fontId="0" fillId="0" borderId="29" xfId="0" applyNumberFormat="1" applyFont="1" applyFill="1" applyBorder="1" applyAlignment="1">
      <alignment horizontal="center" vertical="center"/>
    </xf>
    <xf numFmtId="10" fontId="0" fillId="0" borderId="29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15" fillId="0" borderId="0" xfId="0" applyNumberFormat="1" applyFont="1" applyFill="1" applyAlignment="1">
      <alignment/>
    </xf>
    <xf numFmtId="3" fontId="23" fillId="0" borderId="0" xfId="0" applyNumberFormat="1" applyFont="1" applyFill="1" applyBorder="1" applyAlignment="1">
      <alignment horizontal="center"/>
    </xf>
    <xf numFmtId="10" fontId="23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 horizontal="center"/>
    </xf>
    <xf numFmtId="10" fontId="22" fillId="0" borderId="0" xfId="0" applyNumberFormat="1" applyFont="1" applyFill="1" applyAlignment="1">
      <alignment horizontal="center"/>
    </xf>
    <xf numFmtId="10" fontId="5" fillId="36" borderId="14" xfId="0" applyNumberFormat="1" applyFont="1" applyFill="1" applyBorder="1" applyAlignment="1">
      <alignment/>
    </xf>
    <xf numFmtId="1" fontId="5" fillId="36" borderId="14" xfId="0" applyNumberFormat="1" applyFont="1" applyFill="1" applyBorder="1" applyAlignment="1">
      <alignment/>
    </xf>
    <xf numFmtId="1" fontId="5" fillId="36" borderId="14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 horizontal="right"/>
    </xf>
    <xf numFmtId="10" fontId="8" fillId="36" borderId="14" xfId="0" applyNumberFormat="1" applyFont="1" applyFill="1" applyBorder="1" applyAlignment="1">
      <alignment horizontal="center" vertical="center"/>
    </xf>
    <xf numFmtId="10" fontId="5" fillId="36" borderId="15" xfId="0" applyNumberFormat="1" applyFont="1" applyFill="1" applyBorder="1" applyAlignment="1">
      <alignment/>
    </xf>
    <xf numFmtId="1" fontId="5" fillId="36" borderId="15" xfId="0" applyNumberFormat="1" applyFont="1" applyFill="1" applyBorder="1" applyAlignment="1">
      <alignment/>
    </xf>
    <xf numFmtId="1" fontId="5" fillId="36" borderId="0" xfId="0" applyNumberFormat="1" applyFont="1" applyFill="1" applyBorder="1" applyAlignment="1">
      <alignment/>
    </xf>
    <xf numFmtId="1" fontId="5" fillId="36" borderId="15" xfId="0" applyNumberFormat="1" applyFont="1" applyFill="1" applyBorder="1" applyAlignment="1">
      <alignment/>
    </xf>
    <xf numFmtId="3" fontId="5" fillId="36" borderId="15" xfId="0" applyNumberFormat="1" applyFont="1" applyFill="1" applyBorder="1" applyAlignment="1">
      <alignment/>
    </xf>
    <xf numFmtId="3" fontId="5" fillId="36" borderId="15" xfId="0" applyNumberFormat="1" applyFont="1" applyFill="1" applyBorder="1" applyAlignment="1">
      <alignment horizontal="right"/>
    </xf>
    <xf numFmtId="10" fontId="8" fillId="36" borderId="15" xfId="0" applyNumberFormat="1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left"/>
    </xf>
    <xf numFmtId="3" fontId="19" fillId="0" borderId="19" xfId="0" applyNumberFormat="1" applyFont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10" fontId="5" fillId="36" borderId="12" xfId="0" applyNumberFormat="1" applyFont="1" applyFill="1" applyBorder="1" applyAlignment="1">
      <alignment/>
    </xf>
    <xf numFmtId="1" fontId="5" fillId="36" borderId="12" xfId="0" applyNumberFormat="1" applyFont="1" applyFill="1" applyBorder="1" applyAlignment="1">
      <alignment/>
    </xf>
    <xf numFmtId="1" fontId="5" fillId="36" borderId="12" xfId="0" applyNumberFormat="1" applyFont="1" applyFill="1" applyBorder="1" applyAlignment="1">
      <alignment/>
    </xf>
    <xf numFmtId="3" fontId="5" fillId="36" borderId="12" xfId="0" applyNumberFormat="1" applyFont="1" applyFill="1" applyBorder="1" applyAlignment="1">
      <alignment/>
    </xf>
    <xf numFmtId="3" fontId="5" fillId="36" borderId="12" xfId="0" applyNumberFormat="1" applyFont="1" applyFill="1" applyBorder="1" applyAlignment="1">
      <alignment horizontal="right"/>
    </xf>
    <xf numFmtId="10" fontId="8" fillId="36" borderId="12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174" fontId="10" fillId="0" borderId="10" xfId="0" applyNumberFormat="1" applyFont="1" applyFill="1" applyBorder="1" applyAlignment="1">
      <alignment horizontal="center" vertical="center"/>
    </xf>
    <xf numFmtId="10" fontId="12" fillId="0" borderId="17" xfId="0" applyNumberFormat="1" applyFont="1" applyFill="1" applyBorder="1" applyAlignment="1">
      <alignment horizontal="center" vertical="center"/>
    </xf>
    <xf numFmtId="10" fontId="12" fillId="0" borderId="30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1" fontId="10" fillId="0" borderId="30" xfId="0" applyNumberFormat="1" applyFont="1" applyFill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center" vertical="center"/>
    </xf>
    <xf numFmtId="10" fontId="28" fillId="0" borderId="17" xfId="0" applyNumberFormat="1" applyFont="1" applyFill="1" applyBorder="1" applyAlignment="1">
      <alignment horizontal="center" vertical="center"/>
    </xf>
    <xf numFmtId="10" fontId="28" fillId="0" borderId="30" xfId="0" applyNumberFormat="1" applyFont="1" applyFill="1" applyBorder="1" applyAlignment="1">
      <alignment horizontal="center" vertical="center"/>
    </xf>
    <xf numFmtId="10" fontId="28" fillId="0" borderId="25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 wrapText="1"/>
    </xf>
    <xf numFmtId="10" fontId="5" fillId="0" borderId="17" xfId="0" applyNumberFormat="1" applyFont="1" applyFill="1" applyBorder="1" applyAlignment="1">
      <alignment horizontal="center" vertical="center" wrapText="1"/>
    </xf>
    <xf numFmtId="10" fontId="5" fillId="0" borderId="30" xfId="0" applyNumberFormat="1" applyFont="1" applyFill="1" applyBorder="1" applyAlignment="1">
      <alignment horizontal="center" vertical="center" wrapText="1"/>
    </xf>
    <xf numFmtId="10" fontId="5" fillId="0" borderId="25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0" fontId="5" fillId="0" borderId="17" xfId="0" applyNumberFormat="1" applyFont="1" applyFill="1" applyBorder="1" applyAlignment="1">
      <alignment horizontal="center" vertical="center"/>
    </xf>
    <xf numFmtId="10" fontId="5" fillId="0" borderId="30" xfId="0" applyNumberFormat="1" applyFont="1" applyFill="1" applyBorder="1" applyAlignment="1">
      <alignment horizontal="center" vertical="center"/>
    </xf>
    <xf numFmtId="3" fontId="99" fillId="0" borderId="10" xfId="0" applyNumberFormat="1" applyFont="1" applyBorder="1" applyAlignment="1">
      <alignment vertical="center"/>
    </xf>
    <xf numFmtId="0" fontId="102" fillId="0" borderId="10" xfId="0" applyFont="1" applyFill="1" applyBorder="1" applyAlignment="1">
      <alignment horizontal="center" vertical="distributed"/>
    </xf>
    <xf numFmtId="1" fontId="102" fillId="0" borderId="10" xfId="0" applyNumberFormat="1" applyFont="1" applyFill="1" applyBorder="1" applyAlignment="1">
      <alignment horizontal="center" vertical="distributed"/>
    </xf>
    <xf numFmtId="3" fontId="102" fillId="0" borderId="10" xfId="0" applyNumberFormat="1" applyFont="1" applyFill="1" applyBorder="1" applyAlignment="1">
      <alignment horizontal="center" vertical="distributed"/>
    </xf>
    <xf numFmtId="0" fontId="103" fillId="0" borderId="10" xfId="0" applyFont="1" applyFill="1" applyBorder="1" applyAlignment="1">
      <alignment horizontal="center" vertical="distributed"/>
    </xf>
    <xf numFmtId="0" fontId="102" fillId="0" borderId="10" xfId="0" applyFont="1" applyFill="1" applyBorder="1" applyAlignment="1">
      <alignment horizontal="left" vertical="distributed"/>
    </xf>
    <xf numFmtId="0" fontId="102" fillId="0" borderId="31" xfId="0" applyFont="1" applyFill="1" applyBorder="1" applyAlignment="1">
      <alignment horizontal="left" vertical="distributed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10" fontId="19" fillId="0" borderId="19" xfId="0" applyNumberFormat="1" applyFont="1" applyBorder="1" applyAlignment="1">
      <alignment horizontal="center" vertical="center"/>
    </xf>
    <xf numFmtId="9" fontId="10" fillId="0" borderId="0" xfId="0" applyNumberFormat="1" applyFont="1" applyAlignment="1">
      <alignment horizontal="right"/>
    </xf>
    <xf numFmtId="9" fontId="11" fillId="0" borderId="0" xfId="0" applyNumberFormat="1" applyFont="1" applyAlignment="1">
      <alignment horizontal="right"/>
    </xf>
    <xf numFmtId="9" fontId="13" fillId="0" borderId="0" xfId="0" applyNumberFormat="1" applyFont="1" applyAlignment="1">
      <alignment horizontal="right"/>
    </xf>
    <xf numFmtId="10" fontId="14" fillId="0" borderId="0" xfId="0" applyNumberFormat="1" applyFont="1" applyAlignment="1">
      <alignment horizontal="right"/>
    </xf>
    <xf numFmtId="9" fontId="19" fillId="0" borderId="0" xfId="0" applyNumberFormat="1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right"/>
    </xf>
    <xf numFmtId="10" fontId="19" fillId="0" borderId="0" xfId="0" applyNumberFormat="1" applyFont="1" applyBorder="1" applyAlignment="1">
      <alignment horizontal="center" vertical="center"/>
    </xf>
    <xf numFmtId="10" fontId="99" fillId="0" borderId="10" xfId="0" applyNumberFormat="1" applyFont="1" applyBorder="1" applyAlignment="1">
      <alignment vertical="center"/>
    </xf>
    <xf numFmtId="3" fontId="104" fillId="0" borderId="10" xfId="0" applyNumberFormat="1" applyFont="1" applyBorder="1" applyAlignment="1">
      <alignment vertical="center"/>
    </xf>
    <xf numFmtId="10" fontId="105" fillId="0" borderId="10" xfId="0" applyNumberFormat="1" applyFont="1" applyBorder="1" applyAlignment="1">
      <alignment vertical="center"/>
    </xf>
    <xf numFmtId="10" fontId="24" fillId="0" borderId="10" xfId="0" applyNumberFormat="1" applyFont="1" applyBorder="1" applyAlignment="1">
      <alignment vertical="center"/>
    </xf>
    <xf numFmtId="9" fontId="24" fillId="0" borderId="10" xfId="0" applyNumberFormat="1" applyFont="1" applyBorder="1" applyAlignment="1">
      <alignment vertical="center"/>
    </xf>
    <xf numFmtId="10" fontId="24" fillId="0" borderId="10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vertical="center"/>
    </xf>
    <xf numFmtId="1" fontId="24" fillId="0" borderId="0" xfId="0" applyNumberFormat="1" applyFont="1" applyBorder="1" applyAlignment="1">
      <alignment vertical="center"/>
    </xf>
    <xf numFmtId="1" fontId="24" fillId="0" borderId="11" xfId="0" applyNumberFormat="1" applyFont="1" applyBorder="1" applyAlignment="1">
      <alignment vertical="center"/>
    </xf>
    <xf numFmtId="10" fontId="24" fillId="34" borderId="10" xfId="0" applyNumberFormat="1" applyFont="1" applyFill="1" applyBorder="1" applyAlignment="1">
      <alignment vertical="center"/>
    </xf>
    <xf numFmtId="0" fontId="106" fillId="0" borderId="10" xfId="0" applyFont="1" applyFill="1" applyBorder="1" applyAlignment="1">
      <alignment horizontal="center" vertical="distributed"/>
    </xf>
    <xf numFmtId="0" fontId="107" fillId="0" borderId="10" xfId="0" applyFont="1" applyFill="1" applyBorder="1" applyAlignment="1">
      <alignment horizontal="left" vertical="distributed"/>
    </xf>
    <xf numFmtId="3" fontId="107" fillId="0" borderId="10" xfId="0" applyNumberFormat="1" applyFont="1" applyFill="1" applyBorder="1" applyAlignment="1">
      <alignment horizontal="center" vertical="distributed"/>
    </xf>
    <xf numFmtId="10" fontId="99" fillId="36" borderId="10" xfId="0" applyNumberFormat="1" applyFont="1" applyFill="1" applyBorder="1" applyAlignment="1">
      <alignment/>
    </xf>
    <xf numFmtId="1" fontId="99" fillId="36" borderId="10" xfId="0" applyNumberFormat="1" applyFont="1" applyFill="1" applyBorder="1" applyAlignment="1">
      <alignment/>
    </xf>
    <xf numFmtId="10" fontId="108" fillId="36" borderId="10" xfId="0" applyNumberFormat="1" applyFont="1" applyFill="1" applyBorder="1" applyAlignment="1">
      <alignment horizontal="center" vertical="center"/>
    </xf>
    <xf numFmtId="0" fontId="107" fillId="0" borderId="10" xfId="0" applyFont="1" applyFill="1" applyBorder="1" applyAlignment="1">
      <alignment horizontal="center" vertical="distributed"/>
    </xf>
    <xf numFmtId="10" fontId="99" fillId="37" borderId="10" xfId="0" applyNumberFormat="1" applyFont="1" applyFill="1" applyBorder="1" applyAlignment="1">
      <alignment/>
    </xf>
    <xf numFmtId="1" fontId="99" fillId="37" borderId="10" xfId="0" applyNumberFormat="1" applyFont="1" applyFill="1" applyBorder="1" applyAlignment="1">
      <alignment/>
    </xf>
    <xf numFmtId="10" fontId="108" fillId="37" borderId="10" xfId="0" applyNumberFormat="1" applyFont="1" applyFill="1" applyBorder="1" applyAlignment="1">
      <alignment horizontal="center" vertical="center"/>
    </xf>
    <xf numFmtId="0" fontId="107" fillId="0" borderId="31" xfId="0" applyFont="1" applyFill="1" applyBorder="1" applyAlignment="1">
      <alignment horizontal="left" vertical="distributed"/>
    </xf>
    <xf numFmtId="10" fontId="0" fillId="36" borderId="10" xfId="0" applyNumberFormat="1" applyFont="1" applyFill="1" applyBorder="1" applyAlignment="1">
      <alignment/>
    </xf>
    <xf numFmtId="1" fontId="0" fillId="36" borderId="10" xfId="0" applyNumberFormat="1" applyFont="1" applyFill="1" applyBorder="1" applyAlignment="1">
      <alignment/>
    </xf>
    <xf numFmtId="1" fontId="0" fillId="36" borderId="10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 horizontal="right"/>
    </xf>
    <xf numFmtId="10" fontId="24" fillId="36" borderId="10" xfId="0" applyNumberFormat="1" applyFont="1" applyFill="1" applyBorder="1" applyAlignment="1">
      <alignment horizontal="center" vertical="center"/>
    </xf>
    <xf numFmtId="1" fontId="107" fillId="0" borderId="10" xfId="0" applyNumberFormat="1" applyFont="1" applyFill="1" applyBorder="1" applyAlignment="1">
      <alignment horizontal="center" vertical="distributed"/>
    </xf>
    <xf numFmtId="10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10" fontId="24" fillId="34" borderId="10" xfId="0" applyNumberFormat="1" applyFont="1" applyFill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9" fontId="99" fillId="0" borderId="10" xfId="0" applyNumberFormat="1" applyFont="1" applyBorder="1" applyAlignment="1">
      <alignment vertical="center"/>
    </xf>
    <xf numFmtId="9" fontId="18" fillId="0" borderId="0" xfId="0" applyNumberFormat="1" applyFont="1" applyAlignment="1">
      <alignment horizontal="center" vertical="center"/>
    </xf>
    <xf numFmtId="9" fontId="99" fillId="0" borderId="26" xfId="0" applyNumberFormat="1" applyFont="1" applyBorder="1" applyAlignment="1">
      <alignment vertical="center"/>
    </xf>
    <xf numFmtId="3" fontId="99" fillId="0" borderId="12" xfId="0" applyNumberFormat="1" applyFont="1" applyFill="1" applyBorder="1" applyAlignment="1">
      <alignment horizontal="center" vertical="center"/>
    </xf>
    <xf numFmtId="0" fontId="99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/>
    </xf>
    <xf numFmtId="3" fontId="99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vertical="center" wrapText="1"/>
    </xf>
    <xf numFmtId="174" fontId="5" fillId="0" borderId="25" xfId="0" applyNumberFormat="1" applyFont="1" applyFill="1" applyBorder="1" applyAlignment="1">
      <alignment vertical="center" wrapText="1"/>
    </xf>
    <xf numFmtId="10" fontId="5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0" fontId="3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 horizontal="center"/>
    </xf>
    <xf numFmtId="3" fontId="24" fillId="0" borderId="26" xfId="0" applyNumberFormat="1" applyFont="1" applyFill="1" applyBorder="1" applyAlignment="1">
      <alignment horizontal="center" vertical="center"/>
    </xf>
    <xf numFmtId="10" fontId="24" fillId="0" borderId="11" xfId="0" applyNumberFormat="1" applyFont="1" applyFill="1" applyBorder="1" applyAlignment="1">
      <alignment horizontal="center" vertical="center"/>
    </xf>
    <xf numFmtId="3" fontId="24" fillId="0" borderId="11" xfId="0" applyNumberFormat="1" applyFont="1" applyFill="1" applyBorder="1" applyAlignment="1">
      <alignment horizontal="center" vertical="center"/>
    </xf>
    <xf numFmtId="10" fontId="24" fillId="0" borderId="12" xfId="0" applyNumberFormat="1" applyFont="1" applyFill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center" vertical="center"/>
    </xf>
    <xf numFmtId="10" fontId="24" fillId="0" borderId="13" xfId="0" applyNumberFormat="1" applyFont="1" applyFill="1" applyBorder="1" applyAlignment="1">
      <alignment horizontal="center" vertical="center"/>
    </xf>
    <xf numFmtId="3" fontId="24" fillId="0" borderId="13" xfId="0" applyNumberFormat="1" applyFont="1" applyFill="1" applyBorder="1" applyAlignment="1">
      <alignment horizontal="center" vertical="center"/>
    </xf>
    <xf numFmtId="43" fontId="0" fillId="0" borderId="13" xfId="0" applyNumberFormat="1" applyFont="1" applyFill="1" applyBorder="1" applyAlignment="1">
      <alignment horizontal="center" vertical="center"/>
    </xf>
    <xf numFmtId="174" fontId="10" fillId="0" borderId="25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23" fillId="0" borderId="32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3" fontId="99" fillId="0" borderId="11" xfId="0" applyNumberFormat="1" applyFont="1" applyFill="1" applyBorder="1" applyAlignment="1">
      <alignment horizontal="center"/>
    </xf>
    <xf numFmtId="10" fontId="99" fillId="0" borderId="14" xfId="0" applyNumberFormat="1" applyFont="1" applyFill="1" applyBorder="1" applyAlignment="1">
      <alignment/>
    </xf>
    <xf numFmtId="1" fontId="99" fillId="0" borderId="14" xfId="0" applyNumberFormat="1" applyFont="1" applyFill="1" applyBorder="1" applyAlignment="1">
      <alignment/>
    </xf>
    <xf numFmtId="1" fontId="99" fillId="0" borderId="0" xfId="0" applyNumberFormat="1" applyFont="1" applyFill="1" applyBorder="1" applyAlignment="1">
      <alignment/>
    </xf>
    <xf numFmtId="10" fontId="108" fillId="0" borderId="11" xfId="0" applyNumberFormat="1" applyFont="1" applyFill="1" applyBorder="1" applyAlignment="1">
      <alignment horizontal="center" vertical="center"/>
    </xf>
    <xf numFmtId="3" fontId="99" fillId="0" borderId="12" xfId="0" applyNumberFormat="1" applyFont="1" applyFill="1" applyBorder="1" applyAlignment="1">
      <alignment horizontal="right"/>
    </xf>
    <xf numFmtId="3" fontId="99" fillId="0" borderId="12" xfId="0" applyNumberFormat="1" applyFont="1" applyFill="1" applyBorder="1" applyAlignment="1">
      <alignment horizontal="center"/>
    </xf>
    <xf numFmtId="10" fontId="99" fillId="0" borderId="12" xfId="0" applyNumberFormat="1" applyFont="1" applyFill="1" applyBorder="1" applyAlignment="1">
      <alignment/>
    </xf>
    <xf numFmtId="10" fontId="108" fillId="0" borderId="12" xfId="0" applyNumberFormat="1" applyFont="1" applyFill="1" applyBorder="1" applyAlignment="1">
      <alignment horizontal="center" vertical="center"/>
    </xf>
    <xf numFmtId="3" fontId="99" fillId="0" borderId="16" xfId="0" applyNumberFormat="1" applyFont="1" applyFill="1" applyBorder="1" applyAlignment="1">
      <alignment horizontal="center"/>
    </xf>
    <xf numFmtId="10" fontId="99" fillId="0" borderId="16" xfId="0" applyNumberFormat="1" applyFont="1" applyFill="1" applyBorder="1" applyAlignment="1">
      <alignment/>
    </xf>
    <xf numFmtId="10" fontId="99" fillId="0" borderId="15" xfId="0" applyNumberFormat="1" applyFont="1" applyFill="1" applyBorder="1" applyAlignment="1">
      <alignment/>
    </xf>
    <xf numFmtId="1" fontId="99" fillId="0" borderId="15" xfId="0" applyNumberFormat="1" applyFont="1" applyFill="1" applyBorder="1" applyAlignment="1">
      <alignment/>
    </xf>
    <xf numFmtId="10" fontId="108" fillId="0" borderId="16" xfId="0" applyNumberFormat="1" applyFont="1" applyFill="1" applyBorder="1" applyAlignment="1">
      <alignment horizontal="center" vertical="center"/>
    </xf>
    <xf numFmtId="10" fontId="97" fillId="0" borderId="15" xfId="0" applyNumberFormat="1" applyFont="1" applyFill="1" applyBorder="1" applyAlignment="1">
      <alignment/>
    </xf>
    <xf numFmtId="1" fontId="97" fillId="0" borderId="15" xfId="0" applyNumberFormat="1" applyFont="1" applyFill="1" applyBorder="1" applyAlignment="1">
      <alignment/>
    </xf>
    <xf numFmtId="1" fontId="97" fillId="0" borderId="0" xfId="0" applyNumberFormat="1" applyFont="1" applyFill="1" applyBorder="1" applyAlignment="1">
      <alignment/>
    </xf>
    <xf numFmtId="10" fontId="101" fillId="0" borderId="15" xfId="0" applyNumberFormat="1" applyFont="1" applyFill="1" applyBorder="1" applyAlignment="1">
      <alignment horizontal="center" vertical="center"/>
    </xf>
    <xf numFmtId="10" fontId="108" fillId="0" borderId="14" xfId="0" applyNumberFormat="1" applyFont="1" applyFill="1" applyBorder="1" applyAlignment="1">
      <alignment horizontal="center" vertical="center"/>
    </xf>
    <xf numFmtId="10" fontId="0" fillId="0" borderId="14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10" fontId="24" fillId="0" borderId="14" xfId="0" applyNumberFormat="1" applyFont="1" applyFill="1" applyBorder="1" applyAlignment="1">
      <alignment horizontal="center" vertical="center"/>
    </xf>
    <xf numFmtId="10" fontId="0" fillId="0" borderId="12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left"/>
    </xf>
    <xf numFmtId="3" fontId="0" fillId="0" borderId="15" xfId="0" applyNumberFormat="1" applyFont="1" applyFill="1" applyBorder="1" applyAlignment="1">
      <alignment horizontal="right"/>
    </xf>
    <xf numFmtId="10" fontId="0" fillId="0" borderId="16" xfId="0" applyNumberFormat="1" applyFont="1" applyFill="1" applyBorder="1" applyAlignment="1">
      <alignment/>
    </xf>
    <xf numFmtId="10" fontId="0" fillId="0" borderId="15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10" fontId="24" fillId="0" borderId="16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right"/>
    </xf>
    <xf numFmtId="10" fontId="5" fillId="0" borderId="15" xfId="0" applyNumberFormat="1" applyFont="1" applyFill="1" applyBorder="1" applyAlignment="1">
      <alignment/>
    </xf>
    <xf numFmtId="1" fontId="5" fillId="0" borderId="15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5" fillId="0" borderId="15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horizontal="right"/>
    </xf>
    <xf numFmtId="10" fontId="8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10" fontId="24" fillId="0" borderId="15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/>
    </xf>
    <xf numFmtId="10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5" fillId="0" borderId="14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horizontal="right"/>
    </xf>
    <xf numFmtId="10" fontId="8" fillId="0" borderId="14" xfId="0" applyNumberFormat="1" applyFont="1" applyFill="1" applyBorder="1" applyAlignment="1">
      <alignment horizontal="center" vertical="center"/>
    </xf>
    <xf numFmtId="10" fontId="0" fillId="0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1" fontId="5" fillId="0" borderId="31" xfId="0" applyNumberFormat="1" applyFont="1" applyFill="1" applyBorder="1" applyAlignment="1">
      <alignment/>
    </xf>
    <xf numFmtId="1" fontId="5" fillId="0" borderId="31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 horizontal="right"/>
    </xf>
    <xf numFmtId="1" fontId="99" fillId="0" borderId="12" xfId="0" applyNumberFormat="1" applyFont="1" applyFill="1" applyBorder="1" applyAlignment="1">
      <alignment/>
    </xf>
    <xf numFmtId="1" fontId="99" fillId="0" borderId="12" xfId="0" applyNumberFormat="1" applyFont="1" applyFill="1" applyBorder="1" applyAlignment="1">
      <alignment/>
    </xf>
    <xf numFmtId="3" fontId="99" fillId="0" borderId="12" xfId="0" applyNumberFormat="1" applyFont="1" applyFill="1" applyBorder="1" applyAlignment="1">
      <alignment/>
    </xf>
    <xf numFmtId="1" fontId="0" fillId="0" borderId="27" xfId="0" applyNumberFormat="1" applyFont="1" applyFill="1" applyBorder="1" applyAlignment="1">
      <alignment/>
    </xf>
    <xf numFmtId="10" fontId="5" fillId="0" borderId="12" xfId="0" applyNumberFormat="1" applyFont="1" applyFill="1" applyBorder="1" applyAlignment="1">
      <alignment/>
    </xf>
    <xf numFmtId="1" fontId="5" fillId="0" borderId="12" xfId="0" applyNumberFormat="1" applyFont="1" applyFill="1" applyBorder="1" applyAlignment="1">
      <alignment/>
    </xf>
    <xf numFmtId="1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10" fontId="8" fillId="0" borderId="12" xfId="0" applyNumberFormat="1" applyFont="1" applyFill="1" applyBorder="1" applyAlignment="1">
      <alignment horizontal="center" vertical="center"/>
    </xf>
    <xf numFmtId="10" fontId="5" fillId="0" borderId="15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10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3" fontId="95" fillId="0" borderId="0" xfId="0" applyNumberFormat="1" applyFont="1" applyFill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95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72" fontId="5" fillId="0" borderId="10" xfId="57" applyNumberFormat="1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 horizontal="left"/>
    </xf>
    <xf numFmtId="0" fontId="13" fillId="0" borderId="33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3" fillId="0" borderId="21" xfId="0" applyFont="1" applyFill="1" applyBorder="1" applyAlignment="1">
      <alignment horizontal="left"/>
    </xf>
    <xf numFmtId="0" fontId="13" fillId="0" borderId="34" xfId="0" applyFont="1" applyFill="1" applyBorder="1" applyAlignment="1">
      <alignment horizontal="left"/>
    </xf>
    <xf numFmtId="1" fontId="5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15" fillId="0" borderId="0" xfId="0" applyFont="1" applyFill="1" applyAlignment="1">
      <alignment/>
    </xf>
    <xf numFmtId="2" fontId="5" fillId="0" borderId="10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5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23" fillId="0" borderId="0" xfId="0" applyNumberFormat="1" applyFont="1" applyBorder="1" applyAlignment="1">
      <alignment/>
    </xf>
    <xf numFmtId="0" fontId="22" fillId="0" borderId="0" xfId="0" applyNumberFormat="1" applyFont="1" applyAlignment="1">
      <alignment/>
    </xf>
    <xf numFmtId="2" fontId="0" fillId="0" borderId="10" xfId="0" applyNumberFormat="1" applyBorder="1" applyAlignment="1">
      <alignment horizontal="center" vertical="center"/>
    </xf>
    <xf numFmtId="10" fontId="97" fillId="0" borderId="11" xfId="0" applyNumberFormat="1" applyFont="1" applyFill="1" applyBorder="1" applyAlignment="1">
      <alignment/>
    </xf>
    <xf numFmtId="1" fontId="97" fillId="0" borderId="11" xfId="0" applyNumberFormat="1" applyFont="1" applyFill="1" applyBorder="1" applyAlignment="1">
      <alignment/>
    </xf>
    <xf numFmtId="10" fontId="101" fillId="0" borderId="11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 vertical="center"/>
    </xf>
    <xf numFmtId="0" fontId="100" fillId="0" borderId="21" xfId="0" applyFont="1" applyFill="1" applyBorder="1" applyAlignment="1">
      <alignment horizontal="left"/>
    </xf>
    <xf numFmtId="1" fontId="0" fillId="0" borderId="2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75" fontId="0" fillId="0" borderId="12" xfId="0" applyNumberForma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97" fillId="0" borderId="10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33" borderId="0" xfId="0" applyFont="1" applyFill="1" applyAlignment="1">
      <alignment horizontal="left"/>
    </xf>
    <xf numFmtId="172" fontId="5" fillId="0" borderId="10" xfId="57" applyNumberFormat="1" applyFont="1" applyBorder="1" applyAlignment="1">
      <alignment horizontal="left" vertical="center"/>
      <protection/>
    </xf>
    <xf numFmtId="0" fontId="15" fillId="0" borderId="25" xfId="0" applyFont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9" fillId="0" borderId="22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21" xfId="0" applyBorder="1" applyAlignment="1">
      <alignment/>
    </xf>
    <xf numFmtId="0" fontId="0" fillId="0" borderId="37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109" fillId="0" borderId="10" xfId="0" applyFont="1" applyFill="1" applyBorder="1" applyAlignment="1">
      <alignment horizontal="left"/>
    </xf>
    <xf numFmtId="10" fontId="97" fillId="0" borderId="10" xfId="0" applyNumberFormat="1" applyFont="1" applyFill="1" applyBorder="1" applyAlignment="1">
      <alignment/>
    </xf>
    <xf numFmtId="1" fontId="97" fillId="0" borderId="10" xfId="0" applyNumberFormat="1" applyFont="1" applyFill="1" applyBorder="1" applyAlignment="1">
      <alignment/>
    </xf>
    <xf numFmtId="10" fontId="101" fillId="0" borderId="10" xfId="0" applyNumberFormat="1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left"/>
    </xf>
    <xf numFmtId="0" fontId="12" fillId="36" borderId="38" xfId="0" applyFont="1" applyFill="1" applyBorder="1" applyAlignment="1">
      <alignment horizontal="left"/>
    </xf>
    <xf numFmtId="10" fontId="5" fillId="0" borderId="16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10" fontId="8" fillId="0" borderId="16" xfId="0" applyNumberFormat="1" applyFont="1" applyFill="1" applyBorder="1" applyAlignment="1">
      <alignment horizontal="center" vertical="center"/>
    </xf>
    <xf numFmtId="10" fontId="5" fillId="0" borderId="11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0" fontId="8" fillId="0" borderId="11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/>
    </xf>
    <xf numFmtId="1" fontId="5" fillId="0" borderId="13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right"/>
    </xf>
    <xf numFmtId="10" fontId="8" fillId="0" borderId="25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1" fontId="97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8" fillId="36" borderId="0" xfId="0" applyFont="1" applyFill="1" applyAlignment="1">
      <alignment horizontal="left"/>
    </xf>
    <xf numFmtId="10" fontId="8" fillId="0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10" fontId="8" fillId="0" borderId="12" xfId="0" applyNumberFormat="1" applyFont="1" applyFill="1" applyBorder="1" applyAlignment="1">
      <alignment/>
    </xf>
    <xf numFmtId="10" fontId="8" fillId="0" borderId="14" xfId="0" applyNumberFormat="1" applyFont="1" applyFill="1" applyBorder="1" applyAlignment="1">
      <alignment/>
    </xf>
    <xf numFmtId="1" fontId="8" fillId="0" borderId="12" xfId="0" applyNumberFormat="1" applyFont="1" applyFill="1" applyBorder="1" applyAlignment="1">
      <alignment/>
    </xf>
    <xf numFmtId="1" fontId="8" fillId="0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13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13" fillId="38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12" fillId="38" borderId="0" xfId="0" applyFont="1" applyFill="1" applyBorder="1" applyAlignment="1">
      <alignment horizontal="center" vertical="center"/>
    </xf>
    <xf numFmtId="0" fontId="95" fillId="38" borderId="0" xfId="0" applyFont="1" applyFill="1" applyBorder="1" applyAlignment="1">
      <alignment horizontal="left"/>
    </xf>
    <xf numFmtId="0" fontId="94" fillId="38" borderId="0" xfId="0" applyFont="1" applyFill="1" applyBorder="1" applyAlignment="1">
      <alignment horizontal="left"/>
    </xf>
    <xf numFmtId="0" fontId="8" fillId="38" borderId="0" xfId="0" applyFont="1" applyFill="1" applyBorder="1" applyAlignment="1">
      <alignment horizontal="left"/>
    </xf>
    <xf numFmtId="0" fontId="13" fillId="38" borderId="0" xfId="0" applyFont="1" applyFill="1" applyBorder="1" applyAlignment="1">
      <alignment horizontal="left"/>
    </xf>
    <xf numFmtId="0" fontId="12" fillId="38" borderId="0" xfId="0" applyFont="1" applyFill="1" applyBorder="1" applyAlignment="1">
      <alignment horizontal="left"/>
    </xf>
    <xf numFmtId="0" fontId="13" fillId="38" borderId="0" xfId="0" applyFont="1" applyFill="1" applyBorder="1" applyAlignment="1">
      <alignment horizontal="left" vertical="center"/>
    </xf>
    <xf numFmtId="0" fontId="12" fillId="38" borderId="0" xfId="0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 vertical="center"/>
    </xf>
    <xf numFmtId="1" fontId="0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3" fontId="99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 horizontal="center" vertical="center"/>
    </xf>
    <xf numFmtId="0" fontId="100" fillId="38" borderId="12" xfId="0" applyFont="1" applyFill="1" applyBorder="1" applyAlignment="1">
      <alignment horizontal="left"/>
    </xf>
    <xf numFmtId="0" fontId="13" fillId="38" borderId="12" xfId="0" applyFont="1" applyFill="1" applyBorder="1" applyAlignment="1">
      <alignment horizontal="left"/>
    </xf>
    <xf numFmtId="1" fontId="0" fillId="38" borderId="14" xfId="0" applyNumberFormat="1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/>
    </xf>
    <xf numFmtId="1" fontId="0" fillId="38" borderId="12" xfId="0" applyNumberFormat="1" applyFont="1" applyFill="1" applyBorder="1" applyAlignment="1">
      <alignment horizontal="center" vertical="center"/>
    </xf>
    <xf numFmtId="43" fontId="0" fillId="38" borderId="12" xfId="0" applyNumberFormat="1" applyFont="1" applyFill="1" applyBorder="1" applyAlignment="1">
      <alignment horizontal="center" vertical="center"/>
    </xf>
    <xf numFmtId="10" fontId="0" fillId="38" borderId="12" xfId="0" applyNumberFormat="1" applyFont="1" applyFill="1" applyBorder="1" applyAlignment="1">
      <alignment horizontal="center" vertical="center"/>
    </xf>
    <xf numFmtId="10" fontId="0" fillId="38" borderId="14" xfId="0" applyNumberFormat="1" applyFont="1" applyFill="1" applyBorder="1" applyAlignment="1">
      <alignment horizontal="center" vertical="center"/>
    </xf>
    <xf numFmtId="0" fontId="9" fillId="38" borderId="0" xfId="0" applyFont="1" applyFill="1" applyAlignment="1">
      <alignment horizontal="left"/>
    </xf>
    <xf numFmtId="0" fontId="0" fillId="0" borderId="13" xfId="0" applyFont="1" applyFill="1" applyBorder="1" applyAlignment="1">
      <alignment horizontal="center" vertical="center"/>
    </xf>
    <xf numFmtId="0" fontId="100" fillId="0" borderId="22" xfId="0" applyFont="1" applyFill="1" applyBorder="1" applyAlignment="1">
      <alignment horizontal="left"/>
    </xf>
    <xf numFmtId="0" fontId="100" fillId="0" borderId="35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left"/>
    </xf>
    <xf numFmtId="0" fontId="13" fillId="0" borderId="39" xfId="0" applyFont="1" applyFill="1" applyBorder="1" applyAlignment="1">
      <alignment horizontal="left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3" fontId="0" fillId="0" borderId="27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3" fontId="0" fillId="0" borderId="38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3" fontId="0" fillId="0" borderId="35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right"/>
    </xf>
    <xf numFmtId="3" fontId="0" fillId="0" borderId="32" xfId="0" applyNumberFormat="1" applyFont="1" applyFill="1" applyBorder="1" applyAlignment="1">
      <alignment horizontal="right"/>
    </xf>
    <xf numFmtId="3" fontId="5" fillId="0" borderId="30" xfId="0" applyNumberFormat="1" applyFont="1" applyFill="1" applyBorder="1" applyAlignment="1">
      <alignment horizontal="right"/>
    </xf>
    <xf numFmtId="3" fontId="0" fillId="0" borderId="40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8" fillId="36" borderId="2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3" fontId="14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3" fontId="13" fillId="0" borderId="0" xfId="0" applyNumberFormat="1" applyFont="1" applyAlignment="1">
      <alignment horizontal="left"/>
    </xf>
    <xf numFmtId="3" fontId="95" fillId="0" borderId="0" xfId="0" applyNumberFormat="1" applyFont="1" applyAlignment="1">
      <alignment horizontal="left"/>
    </xf>
    <xf numFmtId="3" fontId="13" fillId="0" borderId="0" xfId="0" applyNumberFormat="1" applyFont="1" applyFill="1" applyAlignment="1">
      <alignment horizontal="left"/>
    </xf>
    <xf numFmtId="3" fontId="22" fillId="0" borderId="0" xfId="0" applyNumberFormat="1" applyFont="1" applyAlignment="1">
      <alignment horizontal="right"/>
    </xf>
    <xf numFmtId="0" fontId="38" fillId="0" borderId="0" xfId="0" applyFont="1" applyFill="1" applyAlignment="1">
      <alignment/>
    </xf>
    <xf numFmtId="1" fontId="38" fillId="0" borderId="0" xfId="0" applyNumberFormat="1" applyFont="1" applyFill="1" applyAlignment="1">
      <alignment/>
    </xf>
    <xf numFmtId="1" fontId="34" fillId="0" borderId="0" xfId="0" applyNumberFormat="1" applyFont="1" applyFill="1" applyAlignment="1">
      <alignment/>
    </xf>
    <xf numFmtId="1" fontId="36" fillId="0" borderId="0" xfId="0" applyNumberFormat="1" applyFont="1" applyFill="1" applyAlignment="1">
      <alignment/>
    </xf>
    <xf numFmtId="1" fontId="38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/>
    </xf>
    <xf numFmtId="0" fontId="103" fillId="0" borderId="0" xfId="0" applyFont="1" applyFill="1" applyBorder="1" applyAlignment="1">
      <alignment horizontal="center" vertical="distributed"/>
    </xf>
    <xf numFmtId="0" fontId="102" fillId="0" borderId="0" xfId="0" applyFont="1" applyFill="1" applyBorder="1" applyAlignment="1">
      <alignment horizontal="left" vertical="distributed"/>
    </xf>
    <xf numFmtId="3" fontId="102" fillId="0" borderId="0" xfId="0" applyNumberFormat="1" applyFont="1" applyFill="1" applyBorder="1" applyAlignment="1">
      <alignment horizontal="center" vertical="distributed"/>
    </xf>
    <xf numFmtId="3" fontId="97" fillId="0" borderId="0" xfId="0" applyNumberFormat="1" applyFont="1" applyBorder="1" applyAlignment="1">
      <alignment vertical="center"/>
    </xf>
    <xf numFmtId="0" fontId="12" fillId="36" borderId="32" xfId="0" applyFont="1" applyFill="1" applyBorder="1" applyAlignment="1">
      <alignment horizontal="center"/>
    </xf>
    <xf numFmtId="10" fontId="5" fillId="36" borderId="32" xfId="0" applyNumberFormat="1" applyFont="1" applyFill="1" applyBorder="1" applyAlignment="1">
      <alignment/>
    </xf>
    <xf numFmtId="10" fontId="5" fillId="36" borderId="0" xfId="0" applyNumberFormat="1" applyFont="1" applyFill="1" applyBorder="1" applyAlignment="1">
      <alignment/>
    </xf>
    <xf numFmtId="1" fontId="5" fillId="36" borderId="0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horizontal="right"/>
    </xf>
    <xf numFmtId="10" fontId="8" fillId="36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40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 horizontal="left"/>
    </xf>
    <xf numFmtId="1" fontId="18" fillId="33" borderId="0" xfId="0" applyNumberFormat="1" applyFont="1" applyFill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>
      <alignment horizontal="left"/>
    </xf>
    <xf numFmtId="1" fontId="41" fillId="33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1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1" fontId="41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" fontId="42" fillId="0" borderId="0" xfId="0" applyNumberFormat="1" applyFont="1" applyFill="1" applyAlignment="1">
      <alignment/>
    </xf>
    <xf numFmtId="1" fontId="41" fillId="0" borderId="0" xfId="0" applyNumberFormat="1" applyFont="1" applyFill="1" applyAlignment="1">
      <alignment horizontal="center"/>
    </xf>
    <xf numFmtId="1" fontId="42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/>
    </xf>
    <xf numFmtId="1" fontId="18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 horizontal="right"/>
    </xf>
    <xf numFmtId="0" fontId="43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3" fontId="109" fillId="33" borderId="0" xfId="0" applyNumberFormat="1" applyFont="1" applyFill="1" applyAlignment="1">
      <alignment horizontal="left"/>
    </xf>
    <xf numFmtId="3" fontId="18" fillId="0" borderId="0" xfId="0" applyNumberFormat="1" applyFont="1" applyAlignment="1">
      <alignment horizontal="left"/>
    </xf>
    <xf numFmtId="3" fontId="109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right"/>
    </xf>
    <xf numFmtId="3" fontId="109" fillId="0" borderId="0" xfId="0" applyNumberFormat="1" applyFont="1" applyAlignment="1">
      <alignment horizontal="right"/>
    </xf>
    <xf numFmtId="0" fontId="15" fillId="0" borderId="0" xfId="0" applyFont="1" applyAlignment="1">
      <alignment horizontal="right" vertical="center"/>
    </xf>
    <xf numFmtId="3" fontId="109" fillId="33" borderId="0" xfId="0" applyNumberFormat="1" applyFont="1" applyFill="1" applyAlignment="1">
      <alignment horizontal="right"/>
    </xf>
    <xf numFmtId="3" fontId="41" fillId="0" borderId="0" xfId="0" applyNumberFormat="1" applyFont="1" applyAlignment="1">
      <alignment horizontal="right"/>
    </xf>
    <xf numFmtId="3" fontId="100" fillId="33" borderId="0" xfId="0" applyNumberFormat="1" applyFont="1" applyFill="1" applyAlignment="1">
      <alignment horizontal="right"/>
    </xf>
    <xf numFmtId="3" fontId="9" fillId="0" borderId="0" xfId="0" applyNumberFormat="1" applyFont="1" applyAlignment="1">
      <alignment horizontal="right"/>
    </xf>
    <xf numFmtId="3" fontId="110" fillId="0" borderId="0" xfId="0" applyNumberFormat="1" applyFont="1" applyAlignment="1">
      <alignment horizontal="right"/>
    </xf>
    <xf numFmtId="3" fontId="42" fillId="0" borderId="0" xfId="0" applyNumberFormat="1" applyFont="1" applyAlignment="1">
      <alignment horizontal="right"/>
    </xf>
    <xf numFmtId="3" fontId="100" fillId="0" borderId="0" xfId="0" applyNumberFormat="1" applyFont="1" applyAlignment="1">
      <alignment horizontal="right"/>
    </xf>
    <xf numFmtId="3" fontId="38" fillId="0" borderId="0" xfId="0" applyNumberFormat="1" applyFont="1" applyAlignment="1">
      <alignment horizontal="right"/>
    </xf>
    <xf numFmtId="3" fontId="111" fillId="0" borderId="0" xfId="0" applyNumberFormat="1" applyFont="1" applyAlignment="1">
      <alignment horizontal="right"/>
    </xf>
    <xf numFmtId="3" fontId="39" fillId="0" borderId="0" xfId="0" applyNumberFormat="1" applyFont="1" applyAlignment="1">
      <alignment horizontal="right"/>
    </xf>
    <xf numFmtId="0" fontId="43" fillId="0" borderId="0" xfId="0" applyFont="1" applyBorder="1" applyAlignment="1">
      <alignment horizontal="center" vertical="center"/>
    </xf>
    <xf numFmtId="3" fontId="43" fillId="0" borderId="19" xfId="0" applyNumberFormat="1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112" fillId="0" borderId="19" xfId="0" applyFont="1" applyBorder="1" applyAlignment="1">
      <alignment horizontal="center" vertical="center"/>
    </xf>
    <xf numFmtId="3" fontId="112" fillId="0" borderId="19" xfId="0" applyNumberFormat="1" applyFont="1" applyBorder="1" applyAlignment="1">
      <alignment horizontal="center" vertical="center"/>
    </xf>
    <xf numFmtId="0" fontId="112" fillId="0" borderId="0" xfId="0" applyFont="1" applyBorder="1" applyAlignment="1">
      <alignment horizontal="center" vertical="center"/>
    </xf>
    <xf numFmtId="0" fontId="18" fillId="33" borderId="0" xfId="0" applyFont="1" applyFill="1" applyAlignment="1">
      <alignment/>
    </xf>
    <xf numFmtId="1" fontId="18" fillId="0" borderId="0" xfId="0" applyNumberFormat="1" applyFont="1" applyAlignment="1">
      <alignment/>
    </xf>
    <xf numFmtId="0" fontId="41" fillId="33" borderId="0" xfId="0" applyFont="1" applyFill="1" applyAlignment="1">
      <alignment/>
    </xf>
    <xf numFmtId="3" fontId="40" fillId="0" borderId="0" xfId="0" applyNumberFormat="1" applyFont="1" applyBorder="1" applyAlignment="1">
      <alignment horizontal="center"/>
    </xf>
    <xf numFmtId="3" fontId="18" fillId="33" borderId="0" xfId="0" applyNumberFormat="1" applyFont="1" applyFill="1" applyAlignment="1">
      <alignment horizontal="right"/>
    </xf>
    <xf numFmtId="0" fontId="41" fillId="0" borderId="0" xfId="0" applyFont="1" applyAlignment="1">
      <alignment/>
    </xf>
    <xf numFmtId="3" fontId="41" fillId="33" borderId="0" xfId="0" applyNumberFormat="1" applyFont="1" applyFill="1" applyAlignment="1">
      <alignment horizontal="right"/>
    </xf>
    <xf numFmtId="3" fontId="40" fillId="0" borderId="0" xfId="0" applyNumberFormat="1" applyFont="1" applyBorder="1" applyAlignment="1">
      <alignment/>
    </xf>
    <xf numFmtId="10" fontId="33" fillId="0" borderId="0" xfId="0" applyNumberFormat="1" applyFont="1" applyAlignment="1">
      <alignment/>
    </xf>
    <xf numFmtId="10" fontId="45" fillId="0" borderId="0" xfId="0" applyNumberFormat="1" applyFont="1" applyAlignment="1">
      <alignment/>
    </xf>
    <xf numFmtId="0" fontId="37" fillId="0" borderId="0" xfId="0" applyFont="1" applyAlignment="1">
      <alignment/>
    </xf>
    <xf numFmtId="3" fontId="40" fillId="0" borderId="0" xfId="0" applyNumberFormat="1" applyFont="1" applyBorder="1" applyAlignment="1">
      <alignment horizontal="center"/>
    </xf>
    <xf numFmtId="1" fontId="18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3" fontId="22" fillId="0" borderId="0" xfId="0" applyNumberFormat="1" applyFont="1" applyAlignment="1">
      <alignment horizontal="left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172" fontId="5" fillId="0" borderId="17" xfId="57" applyNumberFormat="1" applyFont="1" applyBorder="1" applyAlignment="1">
      <alignment horizontal="center" vertical="center"/>
      <protection/>
    </xf>
    <xf numFmtId="172" fontId="5" fillId="0" borderId="25" xfId="57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10" fontId="5" fillId="0" borderId="26" xfId="0" applyNumberFormat="1" applyFont="1" applyBorder="1" applyAlignment="1">
      <alignment horizontal="center" vertical="center" wrapText="1"/>
    </xf>
    <xf numFmtId="10" fontId="5" fillId="0" borderId="15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2" fontId="5" fillId="0" borderId="26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37" fillId="0" borderId="0" xfId="0" applyFont="1" applyFill="1" applyAlignment="1">
      <alignment horizontal="left"/>
    </xf>
    <xf numFmtId="3" fontId="35" fillId="0" borderId="0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" fontId="18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172" fontId="5" fillId="0" borderId="10" xfId="57" applyNumberFormat="1" applyFont="1" applyFill="1" applyBorder="1" applyAlignment="1">
      <alignment horizontal="center" vertical="center" wrapText="1"/>
      <protection/>
    </xf>
    <xf numFmtId="1" fontId="42" fillId="0" borderId="0" xfId="0" applyNumberFormat="1" applyFont="1" applyFill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0" fontId="5" fillId="0" borderId="25" xfId="0" applyNumberFormat="1" applyFont="1" applyFill="1" applyBorder="1" applyAlignment="1">
      <alignment horizontal="center" vertical="center"/>
    </xf>
    <xf numFmtId="10" fontId="5" fillId="0" borderId="10" xfId="0" applyNumberFormat="1" applyFont="1" applyFill="1" applyBorder="1" applyAlignment="1">
      <alignment horizontal="center" vertical="center"/>
    </xf>
    <xf numFmtId="1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10" fontId="12" fillId="0" borderId="17" xfId="0" applyNumberFormat="1" applyFont="1" applyFill="1" applyBorder="1" applyAlignment="1">
      <alignment horizontal="center" vertical="center"/>
    </xf>
    <xf numFmtId="10" fontId="12" fillId="0" borderId="30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1" fontId="10" fillId="0" borderId="30" xfId="0" applyNumberFormat="1" applyFont="1" applyFill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center" vertical="center"/>
    </xf>
    <xf numFmtId="10" fontId="28" fillId="0" borderId="17" xfId="0" applyNumberFormat="1" applyFont="1" applyFill="1" applyBorder="1" applyAlignment="1">
      <alignment horizontal="center" vertical="center"/>
    </xf>
    <xf numFmtId="10" fontId="28" fillId="0" borderId="30" xfId="0" applyNumberFormat="1" applyFont="1" applyFill="1" applyBorder="1" applyAlignment="1">
      <alignment horizontal="center" vertical="center"/>
    </xf>
    <xf numFmtId="10" fontId="28" fillId="0" borderId="25" xfId="0" applyNumberFormat="1" applyFont="1" applyFill="1" applyBorder="1" applyAlignment="1">
      <alignment horizontal="center" vertical="center"/>
    </xf>
    <xf numFmtId="10" fontId="5" fillId="0" borderId="17" xfId="0" applyNumberFormat="1" applyFont="1" applyFill="1" applyBorder="1" applyAlignment="1">
      <alignment horizontal="center" vertical="center"/>
    </xf>
    <xf numFmtId="10" fontId="5" fillId="0" borderId="30" xfId="0" applyNumberFormat="1" applyFont="1" applyFill="1" applyBorder="1" applyAlignment="1">
      <alignment horizontal="center" vertical="center"/>
    </xf>
    <xf numFmtId="10" fontId="5" fillId="0" borderId="17" xfId="0" applyNumberFormat="1" applyFont="1" applyFill="1" applyBorder="1" applyAlignment="1">
      <alignment horizontal="center" vertical="center" wrapText="1"/>
    </xf>
    <xf numFmtId="10" fontId="5" fillId="0" borderId="30" xfId="0" applyNumberFormat="1" applyFont="1" applyFill="1" applyBorder="1" applyAlignment="1">
      <alignment horizontal="center" vertical="center" wrapText="1"/>
    </xf>
    <xf numFmtId="10" fontId="5" fillId="0" borderId="25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1" fontId="5" fillId="0" borderId="42" xfId="0" applyNumberFormat="1" applyFont="1" applyFill="1" applyBorder="1" applyAlignment="1">
      <alignment horizontal="center" vertical="center"/>
    </xf>
    <xf numFmtId="1" fontId="5" fillId="0" borderId="43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44" xfId="0" applyNumberFormat="1" applyFont="1" applyFill="1" applyBorder="1" applyAlignment="1">
      <alignment horizontal="center" vertical="center"/>
    </xf>
    <xf numFmtId="174" fontId="10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3" fontId="22" fillId="0" borderId="0" xfId="0" applyNumberFormat="1" applyFont="1" applyAlignment="1">
      <alignment horizontal="center"/>
    </xf>
    <xf numFmtId="3" fontId="42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left"/>
    </xf>
    <xf numFmtId="172" fontId="5" fillId="0" borderId="43" xfId="57" applyNumberFormat="1" applyFont="1" applyBorder="1" applyAlignment="1">
      <alignment horizontal="center" vertical="center"/>
      <protection/>
    </xf>
    <xf numFmtId="172" fontId="5" fillId="0" borderId="44" xfId="57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29" fillId="0" borderId="26" xfId="0" applyNumberFormat="1" applyFont="1" applyBorder="1" applyAlignment="1">
      <alignment horizontal="center" vertical="center"/>
    </xf>
    <xf numFmtId="10" fontId="5" fillId="0" borderId="17" xfId="0" applyNumberFormat="1" applyFont="1" applyBorder="1" applyAlignment="1">
      <alignment horizontal="center" vertical="center"/>
    </xf>
    <xf numFmtId="10" fontId="5" fillId="0" borderId="30" xfId="0" applyNumberFormat="1" applyFont="1" applyBorder="1" applyAlignment="1">
      <alignment horizontal="center" vertical="center"/>
    </xf>
    <xf numFmtId="10" fontId="5" fillId="0" borderId="25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3" fontId="37" fillId="0" borderId="0" xfId="0" applyNumberFormat="1" applyFont="1" applyAlignment="1">
      <alignment horizontal="left"/>
    </xf>
    <xf numFmtId="10" fontId="5" fillId="0" borderId="10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172" fontId="5" fillId="0" borderId="26" xfId="57" applyNumberFormat="1" applyFont="1" applyBorder="1" applyAlignment="1">
      <alignment horizontal="center" vertical="center" wrapText="1"/>
      <protection/>
    </xf>
    <xf numFmtId="172" fontId="5" fillId="0" borderId="15" xfId="57" applyNumberFormat="1" applyFont="1" applyBorder="1" applyAlignment="1">
      <alignment horizontal="center" vertical="center" wrapText="1"/>
      <protection/>
    </xf>
    <xf numFmtId="172" fontId="5" fillId="0" borderId="31" xfId="57" applyNumberFormat="1" applyFont="1" applyBorder="1" applyAlignment="1">
      <alignment horizontal="center" vertical="center" wrapText="1"/>
      <protection/>
    </xf>
    <xf numFmtId="10" fontId="5" fillId="0" borderId="25" xfId="0" applyNumberFormat="1" applyFont="1" applyBorder="1" applyAlignment="1">
      <alignment horizontal="center" vertical="center" wrapText="1"/>
    </xf>
    <xf numFmtId="10" fontId="1" fillId="0" borderId="25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2" fontId="97" fillId="0" borderId="43" xfId="57" applyNumberFormat="1" applyFont="1" applyBorder="1" applyAlignment="1">
      <alignment horizontal="center" vertical="center"/>
      <protection/>
    </xf>
    <xf numFmtId="172" fontId="97" fillId="0" borderId="44" xfId="57" applyNumberFormat="1" applyFont="1" applyBorder="1" applyAlignment="1">
      <alignment horizontal="center" vertical="center"/>
      <protection/>
    </xf>
    <xf numFmtId="3" fontId="25" fillId="0" borderId="26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3" fontId="25" fillId="0" borderId="10" xfId="0" applyNumberFormat="1" applyFont="1" applyBorder="1" applyAlignment="1">
      <alignment horizontal="center" vertical="center"/>
    </xf>
    <xf numFmtId="3" fontId="15" fillId="0" borderId="0" xfId="0" applyNumberFormat="1" applyFont="1" applyFill="1" applyAlignment="1">
      <alignment horizontal="left"/>
    </xf>
    <xf numFmtId="3" fontId="1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3" fontId="5" fillId="0" borderId="41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44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3" fontId="40" fillId="0" borderId="0" xfId="0" applyNumberFormat="1" applyFont="1" applyFill="1" applyBorder="1" applyAlignment="1">
      <alignment horizontal="left"/>
    </xf>
    <xf numFmtId="0" fontId="46" fillId="0" borderId="0" xfId="0" applyFont="1" applyFill="1" applyAlignment="1">
      <alignment horizontal="center"/>
    </xf>
    <xf numFmtId="3" fontId="25" fillId="0" borderId="17" xfId="0" applyNumberFormat="1" applyFont="1" applyBorder="1" applyAlignment="1">
      <alignment horizontal="center" vertical="center"/>
    </xf>
    <xf numFmtId="3" fontId="25" fillId="0" borderId="30" xfId="0" applyNumberFormat="1" applyFont="1" applyBorder="1" applyAlignment="1">
      <alignment horizontal="center" vertical="center"/>
    </xf>
    <xf numFmtId="3" fontId="25" fillId="0" borderId="25" xfId="0" applyNumberFormat="1" applyFont="1" applyBorder="1" applyAlignment="1">
      <alignment horizontal="center" vertical="center"/>
    </xf>
    <xf numFmtId="172" fontId="99" fillId="0" borderId="43" xfId="57" applyNumberFormat="1" applyFont="1" applyBorder="1" applyAlignment="1">
      <alignment horizontal="center" vertical="center"/>
      <protection/>
    </xf>
    <xf numFmtId="172" fontId="99" fillId="0" borderId="44" xfId="57" applyNumberFormat="1" applyFont="1" applyBorder="1" applyAlignment="1">
      <alignment horizontal="center" vertical="center"/>
      <protection/>
    </xf>
    <xf numFmtId="3" fontId="23" fillId="0" borderId="0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44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/>
    </xf>
    <xf numFmtId="3" fontId="5" fillId="0" borderId="0" xfId="0" applyNumberFormat="1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172" fontId="0" fillId="0" borderId="43" xfId="57" applyNumberFormat="1" applyFont="1" applyFill="1" applyBorder="1" applyAlignment="1">
      <alignment horizontal="center" vertical="center"/>
      <protection/>
    </xf>
    <xf numFmtId="172" fontId="0" fillId="0" borderId="44" xfId="57" applyNumberFormat="1" applyFont="1" applyFill="1" applyBorder="1" applyAlignment="1">
      <alignment horizontal="center" vertical="center"/>
      <protection/>
    </xf>
    <xf numFmtId="3" fontId="6" fillId="0" borderId="17" xfId="0" applyNumberFormat="1" applyFont="1" applyFill="1" applyBorder="1" applyAlignment="1">
      <alignment horizontal="center"/>
    </xf>
    <xf numFmtId="3" fontId="6" fillId="0" borderId="30" xfId="0" applyNumberFormat="1" applyFont="1" applyFill="1" applyBorder="1" applyAlignment="1">
      <alignment horizontal="center"/>
    </xf>
    <xf numFmtId="3" fontId="6" fillId="0" borderId="25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 wrapText="1"/>
    </xf>
    <xf numFmtId="3" fontId="5" fillId="0" borderId="42" xfId="0" applyNumberFormat="1" applyFont="1" applyFill="1" applyBorder="1" applyAlignment="1">
      <alignment horizontal="center" vertical="center" wrapText="1"/>
    </xf>
    <xf numFmtId="3" fontId="5" fillId="0" borderId="43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30" xfId="0" applyNumberFormat="1" applyFont="1" applyFill="1" applyBorder="1" applyAlignment="1">
      <alignment horizontal="center" vertical="center" wrapText="1"/>
    </xf>
    <xf numFmtId="3" fontId="8" fillId="0" borderId="2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76200</xdr:rowOff>
    </xdr:from>
    <xdr:to>
      <xdr:col>0</xdr:col>
      <xdr:colOff>0</xdr:colOff>
      <xdr:row>2</xdr:row>
      <xdr:rowOff>76200</xdr:rowOff>
    </xdr:to>
    <xdr:sp>
      <xdr:nvSpPr>
        <xdr:cNvPr id="1" name="Line 1"/>
        <xdr:cNvSpPr>
          <a:spLocks/>
        </xdr:cNvSpPr>
      </xdr:nvSpPr>
      <xdr:spPr>
        <a:xfrm>
          <a:off x="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152400</xdr:colOff>
      <xdr:row>2</xdr:row>
      <xdr:rowOff>9525</xdr:rowOff>
    </xdr:from>
    <xdr:to>
      <xdr:col>8</xdr:col>
      <xdr:colOff>304800</xdr:colOff>
      <xdr:row>2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3905250" y="4191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1</xdr:col>
      <xdr:colOff>0</xdr:colOff>
      <xdr:row>2</xdr:row>
      <xdr:rowOff>76200</xdr:rowOff>
    </xdr:to>
    <xdr:sp>
      <xdr:nvSpPr>
        <xdr:cNvPr id="3" name="Line 1"/>
        <xdr:cNvSpPr>
          <a:spLocks/>
        </xdr:cNvSpPr>
      </xdr:nvSpPr>
      <xdr:spPr>
        <a:xfrm>
          <a:off x="33337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0</xdr:rowOff>
    </xdr:from>
    <xdr:to>
      <xdr:col>2</xdr:col>
      <xdr:colOff>152400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276225" y="4095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1</xdr:col>
      <xdr:colOff>0</xdr:colOff>
      <xdr:row>2</xdr:row>
      <xdr:rowOff>76200</xdr:rowOff>
    </xdr:to>
    <xdr:sp>
      <xdr:nvSpPr>
        <xdr:cNvPr id="1" name="Line 1"/>
        <xdr:cNvSpPr>
          <a:spLocks/>
        </xdr:cNvSpPr>
      </xdr:nvSpPr>
      <xdr:spPr>
        <a:xfrm>
          <a:off x="333375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314325</xdr:colOff>
      <xdr:row>1</xdr:row>
      <xdr:rowOff>104775</xdr:rowOff>
    </xdr:from>
    <xdr:to>
      <xdr:col>2</xdr:col>
      <xdr:colOff>561975</xdr:colOff>
      <xdr:row>1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314325" y="352425"/>
          <a:ext cx="895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409575</xdr:colOff>
      <xdr:row>1</xdr:row>
      <xdr:rowOff>104775</xdr:rowOff>
    </xdr:from>
    <xdr:to>
      <xdr:col>7</xdr:col>
      <xdr:colOff>419100</xdr:colOff>
      <xdr:row>1</xdr:row>
      <xdr:rowOff>104775</xdr:rowOff>
    </xdr:to>
    <xdr:sp>
      <xdr:nvSpPr>
        <xdr:cNvPr id="3" name="Line 2"/>
        <xdr:cNvSpPr>
          <a:spLocks/>
        </xdr:cNvSpPr>
      </xdr:nvSpPr>
      <xdr:spPr>
        <a:xfrm>
          <a:off x="3086100" y="3524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76200</xdr:rowOff>
    </xdr:from>
    <xdr:to>
      <xdr:col>2</xdr:col>
      <xdr:colOff>0</xdr:colOff>
      <xdr:row>2</xdr:row>
      <xdr:rowOff>76200</xdr:rowOff>
    </xdr:to>
    <xdr:sp>
      <xdr:nvSpPr>
        <xdr:cNvPr id="1" name="Line 1"/>
        <xdr:cNvSpPr>
          <a:spLocks/>
        </xdr:cNvSpPr>
      </xdr:nvSpPr>
      <xdr:spPr>
        <a:xfrm>
          <a:off x="12668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76200</xdr:rowOff>
    </xdr:from>
    <xdr:to>
      <xdr:col>24</xdr:col>
      <xdr:colOff>0</xdr:colOff>
      <xdr:row>2</xdr:row>
      <xdr:rowOff>76200</xdr:rowOff>
    </xdr:to>
    <xdr:sp>
      <xdr:nvSpPr>
        <xdr:cNvPr id="2" name="Line 1"/>
        <xdr:cNvSpPr>
          <a:spLocks/>
        </xdr:cNvSpPr>
      </xdr:nvSpPr>
      <xdr:spPr>
        <a:xfrm>
          <a:off x="96869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9525</xdr:colOff>
      <xdr:row>2</xdr:row>
      <xdr:rowOff>0</xdr:rowOff>
    </xdr:from>
    <xdr:to>
      <xdr:col>25</xdr:col>
      <xdr:colOff>409575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9696450" y="4095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485775</xdr:colOff>
      <xdr:row>1</xdr:row>
      <xdr:rowOff>190500</xdr:rowOff>
    </xdr:from>
    <xdr:to>
      <xdr:col>42</xdr:col>
      <xdr:colOff>114300</xdr:colOff>
      <xdr:row>1</xdr:row>
      <xdr:rowOff>190500</xdr:rowOff>
    </xdr:to>
    <xdr:sp>
      <xdr:nvSpPr>
        <xdr:cNvPr id="4" name="Line 3"/>
        <xdr:cNvSpPr>
          <a:spLocks/>
        </xdr:cNvSpPr>
      </xdr:nvSpPr>
      <xdr:spPr>
        <a:xfrm flipV="1">
          <a:off x="14506575" y="3905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76200</xdr:rowOff>
    </xdr:from>
    <xdr:to>
      <xdr:col>2</xdr:col>
      <xdr:colOff>0</xdr:colOff>
      <xdr:row>2</xdr:row>
      <xdr:rowOff>76200</xdr:rowOff>
    </xdr:to>
    <xdr:sp>
      <xdr:nvSpPr>
        <xdr:cNvPr id="5" name="Line 1"/>
        <xdr:cNvSpPr>
          <a:spLocks/>
        </xdr:cNvSpPr>
      </xdr:nvSpPr>
      <xdr:spPr>
        <a:xfrm>
          <a:off x="12668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0</xdr:rowOff>
    </xdr:from>
    <xdr:to>
      <xdr:col>3</xdr:col>
      <xdr:colOff>161925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571500" y="4095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17</xdr:col>
      <xdr:colOff>142875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096000" y="4095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76200</xdr:rowOff>
    </xdr:from>
    <xdr:to>
      <xdr:col>3</xdr:col>
      <xdr:colOff>0</xdr:colOff>
      <xdr:row>2</xdr:row>
      <xdr:rowOff>76200</xdr:rowOff>
    </xdr:to>
    <xdr:sp>
      <xdr:nvSpPr>
        <xdr:cNvPr id="1" name="Line 1"/>
        <xdr:cNvSpPr>
          <a:spLocks/>
        </xdr:cNvSpPr>
      </xdr:nvSpPr>
      <xdr:spPr>
        <a:xfrm>
          <a:off x="13430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523875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933450" y="4095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361950</xdr:colOff>
      <xdr:row>2</xdr:row>
      <xdr:rowOff>57150</xdr:rowOff>
    </xdr:from>
    <xdr:to>
      <xdr:col>15</xdr:col>
      <xdr:colOff>123825</xdr:colOff>
      <xdr:row>2</xdr:row>
      <xdr:rowOff>57150</xdr:rowOff>
    </xdr:to>
    <xdr:sp>
      <xdr:nvSpPr>
        <xdr:cNvPr id="3" name="Line 3"/>
        <xdr:cNvSpPr>
          <a:spLocks/>
        </xdr:cNvSpPr>
      </xdr:nvSpPr>
      <xdr:spPr>
        <a:xfrm flipV="1">
          <a:off x="5143500" y="4667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28</xdr:col>
      <xdr:colOff>0</xdr:colOff>
      <xdr:row>2</xdr:row>
      <xdr:rowOff>76200</xdr:rowOff>
    </xdr:from>
    <xdr:to>
      <xdr:col>28</xdr:col>
      <xdr:colOff>0</xdr:colOff>
      <xdr:row>2</xdr:row>
      <xdr:rowOff>76200</xdr:rowOff>
    </xdr:to>
    <xdr:sp>
      <xdr:nvSpPr>
        <xdr:cNvPr id="4" name="Line 1"/>
        <xdr:cNvSpPr>
          <a:spLocks/>
        </xdr:cNvSpPr>
      </xdr:nvSpPr>
      <xdr:spPr>
        <a:xfrm>
          <a:off x="1107757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27</xdr:col>
      <xdr:colOff>504825</xdr:colOff>
      <xdr:row>2</xdr:row>
      <xdr:rowOff>0</xdr:rowOff>
    </xdr:from>
    <xdr:to>
      <xdr:col>30</xdr:col>
      <xdr:colOff>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11077575" y="4095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733425</xdr:colOff>
      <xdr:row>2</xdr:row>
      <xdr:rowOff>0</xdr:rowOff>
    </xdr:from>
    <xdr:to>
      <xdr:col>2</xdr:col>
      <xdr:colOff>933450</xdr:colOff>
      <xdr:row>2</xdr:row>
      <xdr:rowOff>0</xdr:rowOff>
    </xdr:to>
    <xdr:sp>
      <xdr:nvSpPr>
        <xdr:cNvPr id="6" name="Straight Connector 7"/>
        <xdr:cNvSpPr>
          <a:spLocks/>
        </xdr:cNvSpPr>
      </xdr:nvSpPr>
      <xdr:spPr>
        <a:xfrm flipV="1">
          <a:off x="1143000" y="409575"/>
          <a:ext cx="200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409575</xdr:colOff>
      <xdr:row>1</xdr:row>
      <xdr:rowOff>209550</xdr:rowOff>
    </xdr:from>
    <xdr:to>
      <xdr:col>4</xdr:col>
      <xdr:colOff>304800</xdr:colOff>
      <xdr:row>2</xdr:row>
      <xdr:rowOff>0</xdr:rowOff>
    </xdr:to>
    <xdr:sp>
      <xdr:nvSpPr>
        <xdr:cNvPr id="7" name="Straight Connector 8"/>
        <xdr:cNvSpPr>
          <a:spLocks/>
        </xdr:cNvSpPr>
      </xdr:nvSpPr>
      <xdr:spPr>
        <a:xfrm flipV="1">
          <a:off x="1752600" y="40957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50</xdr:col>
      <xdr:colOff>95250</xdr:colOff>
      <xdr:row>2</xdr:row>
      <xdr:rowOff>0</xdr:rowOff>
    </xdr:from>
    <xdr:to>
      <xdr:col>53</xdr:col>
      <xdr:colOff>38100</xdr:colOff>
      <xdr:row>2</xdr:row>
      <xdr:rowOff>0</xdr:rowOff>
    </xdr:to>
    <xdr:sp>
      <xdr:nvSpPr>
        <xdr:cNvPr id="8" name="Line 3"/>
        <xdr:cNvSpPr>
          <a:spLocks/>
        </xdr:cNvSpPr>
      </xdr:nvSpPr>
      <xdr:spPr>
        <a:xfrm flipV="1">
          <a:off x="15601950" y="4095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76200</xdr:rowOff>
    </xdr:from>
    <xdr:to>
      <xdr:col>2</xdr:col>
      <xdr:colOff>0</xdr:colOff>
      <xdr:row>2</xdr:row>
      <xdr:rowOff>76200</xdr:rowOff>
    </xdr:to>
    <xdr:sp>
      <xdr:nvSpPr>
        <xdr:cNvPr id="1" name="Line 1"/>
        <xdr:cNvSpPr>
          <a:spLocks/>
        </xdr:cNvSpPr>
      </xdr:nvSpPr>
      <xdr:spPr>
        <a:xfrm>
          <a:off x="11049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523875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800100" y="4095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27</xdr:col>
      <xdr:colOff>0</xdr:colOff>
      <xdr:row>2</xdr:row>
      <xdr:rowOff>76200</xdr:rowOff>
    </xdr:from>
    <xdr:to>
      <xdr:col>27</xdr:col>
      <xdr:colOff>0</xdr:colOff>
      <xdr:row>2</xdr:row>
      <xdr:rowOff>76200</xdr:rowOff>
    </xdr:to>
    <xdr:sp>
      <xdr:nvSpPr>
        <xdr:cNvPr id="3" name="Line 1"/>
        <xdr:cNvSpPr>
          <a:spLocks/>
        </xdr:cNvSpPr>
      </xdr:nvSpPr>
      <xdr:spPr>
        <a:xfrm>
          <a:off x="111442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26</xdr:col>
      <xdr:colOff>504825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11144250" y="4095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9525</xdr:colOff>
      <xdr:row>2</xdr:row>
      <xdr:rowOff>0</xdr:rowOff>
    </xdr:from>
    <xdr:to>
      <xdr:col>50</xdr:col>
      <xdr:colOff>152400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15411450" y="4095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76200</xdr:rowOff>
    </xdr:from>
    <xdr:to>
      <xdr:col>2</xdr:col>
      <xdr:colOff>0</xdr:colOff>
      <xdr:row>2</xdr:row>
      <xdr:rowOff>76200</xdr:rowOff>
    </xdr:to>
    <xdr:sp>
      <xdr:nvSpPr>
        <xdr:cNvPr id="1" name="Line 1"/>
        <xdr:cNvSpPr>
          <a:spLocks/>
        </xdr:cNvSpPr>
      </xdr:nvSpPr>
      <xdr:spPr>
        <a:xfrm>
          <a:off x="130492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304800</xdr:colOff>
      <xdr:row>2</xdr:row>
      <xdr:rowOff>47625</xdr:rowOff>
    </xdr:from>
    <xdr:to>
      <xdr:col>18</xdr:col>
      <xdr:colOff>219075</xdr:colOff>
      <xdr:row>2</xdr:row>
      <xdr:rowOff>47625</xdr:rowOff>
    </xdr:to>
    <xdr:sp>
      <xdr:nvSpPr>
        <xdr:cNvPr id="2" name="Line 3"/>
        <xdr:cNvSpPr>
          <a:spLocks/>
        </xdr:cNvSpPr>
      </xdr:nvSpPr>
      <xdr:spPr>
        <a:xfrm flipV="1">
          <a:off x="6534150" y="4476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76200</xdr:rowOff>
    </xdr:from>
    <xdr:to>
      <xdr:col>24</xdr:col>
      <xdr:colOff>0</xdr:colOff>
      <xdr:row>2</xdr:row>
      <xdr:rowOff>76200</xdr:rowOff>
    </xdr:to>
    <xdr:sp>
      <xdr:nvSpPr>
        <xdr:cNvPr id="3" name="Line 1"/>
        <xdr:cNvSpPr>
          <a:spLocks/>
        </xdr:cNvSpPr>
      </xdr:nvSpPr>
      <xdr:spPr>
        <a:xfrm>
          <a:off x="9639300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257175</xdr:colOff>
      <xdr:row>2</xdr:row>
      <xdr:rowOff>0</xdr:rowOff>
    </xdr:from>
    <xdr:to>
      <xdr:col>25</xdr:col>
      <xdr:colOff>161925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9353550" y="4000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485775</xdr:colOff>
      <xdr:row>2</xdr:row>
      <xdr:rowOff>57150</xdr:rowOff>
    </xdr:from>
    <xdr:to>
      <xdr:col>42</xdr:col>
      <xdr:colOff>114300</xdr:colOff>
      <xdr:row>2</xdr:row>
      <xdr:rowOff>57150</xdr:rowOff>
    </xdr:to>
    <xdr:sp>
      <xdr:nvSpPr>
        <xdr:cNvPr id="5" name="Line 3"/>
        <xdr:cNvSpPr>
          <a:spLocks/>
        </xdr:cNvSpPr>
      </xdr:nvSpPr>
      <xdr:spPr>
        <a:xfrm flipV="1">
          <a:off x="14678025" y="4572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76200</xdr:rowOff>
    </xdr:from>
    <xdr:to>
      <xdr:col>2</xdr:col>
      <xdr:colOff>0</xdr:colOff>
      <xdr:row>2</xdr:row>
      <xdr:rowOff>76200</xdr:rowOff>
    </xdr:to>
    <xdr:sp>
      <xdr:nvSpPr>
        <xdr:cNvPr id="1" name="Line 1"/>
        <xdr:cNvSpPr>
          <a:spLocks/>
        </xdr:cNvSpPr>
      </xdr:nvSpPr>
      <xdr:spPr>
        <a:xfrm>
          <a:off x="115252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523875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819150" y="3810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76200</xdr:rowOff>
    </xdr:from>
    <xdr:to>
      <xdr:col>33</xdr:col>
      <xdr:colOff>0</xdr:colOff>
      <xdr:row>2</xdr:row>
      <xdr:rowOff>76200</xdr:rowOff>
    </xdr:to>
    <xdr:sp>
      <xdr:nvSpPr>
        <xdr:cNvPr id="3" name="Line 1"/>
        <xdr:cNvSpPr>
          <a:spLocks/>
        </xdr:cNvSpPr>
      </xdr:nvSpPr>
      <xdr:spPr>
        <a:xfrm>
          <a:off x="988695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504825</xdr:colOff>
      <xdr:row>2</xdr:row>
      <xdr:rowOff>0</xdr:rowOff>
    </xdr:from>
    <xdr:to>
      <xdr:col>35</xdr:col>
      <xdr:colOff>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9886950" y="3810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438150</xdr:colOff>
      <xdr:row>2</xdr:row>
      <xdr:rowOff>57150</xdr:rowOff>
    </xdr:from>
    <xdr:to>
      <xdr:col>43</xdr:col>
      <xdr:colOff>57150</xdr:colOff>
      <xdr:row>2</xdr:row>
      <xdr:rowOff>57150</xdr:rowOff>
    </xdr:to>
    <xdr:sp>
      <xdr:nvSpPr>
        <xdr:cNvPr id="5" name="Line 3"/>
        <xdr:cNvSpPr>
          <a:spLocks/>
        </xdr:cNvSpPr>
      </xdr:nvSpPr>
      <xdr:spPr>
        <a:xfrm flipV="1">
          <a:off x="13401675" y="438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76200</xdr:rowOff>
    </xdr:from>
    <xdr:to>
      <xdr:col>2</xdr:col>
      <xdr:colOff>0</xdr:colOff>
      <xdr:row>2</xdr:row>
      <xdr:rowOff>76200</xdr:rowOff>
    </xdr:to>
    <xdr:sp>
      <xdr:nvSpPr>
        <xdr:cNvPr id="1" name="Line 1"/>
        <xdr:cNvSpPr>
          <a:spLocks/>
        </xdr:cNvSpPr>
      </xdr:nvSpPr>
      <xdr:spPr>
        <a:xfrm>
          <a:off x="1304925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0</xdr:rowOff>
    </xdr:from>
    <xdr:to>
      <xdr:col>3</xdr:col>
      <xdr:colOff>161925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533400" y="3238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485775</xdr:colOff>
      <xdr:row>2</xdr:row>
      <xdr:rowOff>57150</xdr:rowOff>
    </xdr:from>
    <xdr:to>
      <xdr:col>50</xdr:col>
      <xdr:colOff>114300</xdr:colOff>
      <xdr:row>2</xdr:row>
      <xdr:rowOff>57150</xdr:rowOff>
    </xdr:to>
    <xdr:sp>
      <xdr:nvSpPr>
        <xdr:cNvPr id="3" name="Line 3"/>
        <xdr:cNvSpPr>
          <a:spLocks/>
        </xdr:cNvSpPr>
      </xdr:nvSpPr>
      <xdr:spPr>
        <a:xfrm flipV="1">
          <a:off x="15240000" y="3810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F23" sqref="F23"/>
    </sheetView>
  </sheetViews>
  <sheetFormatPr defaultColWidth="9.33203125" defaultRowHeight="12.75"/>
  <cols>
    <col min="1" max="1" width="5.83203125" style="80" customWidth="1"/>
    <col min="2" max="2" width="18.66015625" style="0" customWidth="1"/>
    <col min="6" max="6" width="13.16015625" style="21" customWidth="1"/>
    <col min="7" max="7" width="10.16015625" style="0" customWidth="1"/>
    <col min="9" max="9" width="11.66015625" style="0" customWidth="1"/>
    <col min="10" max="10" width="9.33203125" style="0" customWidth="1"/>
    <col min="12" max="12" width="9.5" style="18" bestFit="1" customWidth="1"/>
    <col min="15" max="15" width="9" style="0" customWidth="1"/>
  </cols>
  <sheetData>
    <row r="1" spans="1:18" ht="15.75">
      <c r="A1" s="736" t="s">
        <v>0</v>
      </c>
      <c r="B1" s="736"/>
      <c r="C1" s="778"/>
      <c r="D1" s="738"/>
      <c r="E1" s="738"/>
      <c r="F1" s="790" t="s">
        <v>275</v>
      </c>
      <c r="G1" s="790"/>
      <c r="H1" s="790"/>
      <c r="I1" s="790"/>
      <c r="J1" s="790"/>
      <c r="K1" s="779"/>
      <c r="P1" s="2"/>
      <c r="Q1" s="2"/>
      <c r="R1" s="2"/>
    </row>
    <row r="2" spans="1:18" ht="16.5">
      <c r="A2" s="736" t="s">
        <v>201</v>
      </c>
      <c r="B2" s="736"/>
      <c r="C2" s="778"/>
      <c r="D2" s="738"/>
      <c r="E2" s="738"/>
      <c r="F2" s="791" t="s">
        <v>165</v>
      </c>
      <c r="G2" s="791"/>
      <c r="H2" s="791"/>
      <c r="I2" s="791"/>
      <c r="J2" s="791"/>
      <c r="K2" s="706"/>
      <c r="P2" s="2"/>
      <c r="Q2" s="2"/>
      <c r="R2" s="2"/>
    </row>
    <row r="3" spans="1:18" ht="22.5" customHeight="1">
      <c r="A3" s="739" t="s">
        <v>263</v>
      </c>
      <c r="B3" s="739"/>
      <c r="C3" s="780"/>
      <c r="D3" s="741"/>
      <c r="E3" s="741"/>
      <c r="F3" s="789" t="s">
        <v>199</v>
      </c>
      <c r="G3" s="789"/>
      <c r="H3" s="789"/>
      <c r="I3" s="789"/>
      <c r="J3" s="789"/>
      <c r="K3" s="785"/>
      <c r="P3" s="8"/>
      <c r="Q3" s="8"/>
      <c r="R3" s="8"/>
    </row>
    <row r="4" spans="1:18" ht="22.5" customHeight="1">
      <c r="A4" s="739"/>
      <c r="B4" s="739"/>
      <c r="C4" s="780"/>
      <c r="D4" s="741"/>
      <c r="E4" s="741"/>
      <c r="F4" s="706"/>
      <c r="G4" s="781"/>
      <c r="H4" s="781"/>
      <c r="I4" s="781"/>
      <c r="J4" s="781"/>
      <c r="K4" s="781"/>
      <c r="P4" s="8"/>
      <c r="Q4" s="8"/>
      <c r="R4" s="8"/>
    </row>
    <row r="5" spans="1:18" ht="12.75">
      <c r="A5" s="3"/>
      <c r="B5" s="4"/>
      <c r="C5" s="9"/>
      <c r="D5" s="9"/>
      <c r="F5" s="8"/>
      <c r="G5" s="8"/>
      <c r="H5" s="8"/>
      <c r="I5" s="8"/>
      <c r="J5" s="8"/>
      <c r="P5" s="8"/>
      <c r="Q5" s="8"/>
      <c r="R5" s="8"/>
    </row>
    <row r="6" spans="1:18" s="17" customFormat="1" ht="18.75">
      <c r="A6" s="792" t="s">
        <v>166</v>
      </c>
      <c r="B6" s="792"/>
      <c r="C6" s="792"/>
      <c r="D6" s="792"/>
      <c r="E6" s="792"/>
      <c r="F6" s="792"/>
      <c r="G6" s="792"/>
      <c r="H6" s="792"/>
      <c r="I6" s="792"/>
      <c r="J6" s="792"/>
      <c r="K6" s="108"/>
      <c r="L6" s="87"/>
      <c r="P6" s="88"/>
      <c r="Q6" s="88"/>
      <c r="R6" s="88"/>
    </row>
    <row r="7" spans="1:12" s="17" customFormat="1" ht="18.75">
      <c r="A7" s="793" t="s">
        <v>167</v>
      </c>
      <c r="B7" s="793"/>
      <c r="C7" s="793"/>
      <c r="D7" s="793"/>
      <c r="E7" s="793"/>
      <c r="F7" s="793"/>
      <c r="G7" s="793"/>
      <c r="H7" s="793"/>
      <c r="I7" s="793"/>
      <c r="J7" s="793"/>
      <c r="K7" s="50"/>
      <c r="L7" s="87"/>
    </row>
    <row r="9" spans="1:10" ht="24.75" customHeight="1">
      <c r="A9" s="795" t="s">
        <v>157</v>
      </c>
      <c r="B9" s="796"/>
      <c r="C9" s="801" t="s">
        <v>153</v>
      </c>
      <c r="D9" s="801"/>
      <c r="E9" s="801"/>
      <c r="F9" s="802" t="s">
        <v>154</v>
      </c>
      <c r="G9" s="804" t="s">
        <v>159</v>
      </c>
      <c r="H9" s="804" t="s">
        <v>155</v>
      </c>
      <c r="I9" s="804" t="s">
        <v>156</v>
      </c>
      <c r="J9" s="804" t="s">
        <v>158</v>
      </c>
    </row>
    <row r="10" spans="1:10" ht="17.25" customHeight="1">
      <c r="A10" s="797"/>
      <c r="B10" s="798"/>
      <c r="C10" s="67" t="s">
        <v>161</v>
      </c>
      <c r="D10" s="67" t="s">
        <v>162</v>
      </c>
      <c r="E10" s="67" t="s">
        <v>163</v>
      </c>
      <c r="F10" s="803"/>
      <c r="G10" s="805"/>
      <c r="H10" s="805"/>
      <c r="I10" s="805"/>
      <c r="J10" s="805"/>
    </row>
    <row r="11" spans="1:13" ht="24.75" customHeight="1">
      <c r="A11" s="109">
        <v>1</v>
      </c>
      <c r="B11" s="94" t="s">
        <v>170</v>
      </c>
      <c r="C11" s="95">
        <v>0</v>
      </c>
      <c r="D11" s="95">
        <v>0</v>
      </c>
      <c r="E11" s="95">
        <v>8</v>
      </c>
      <c r="F11" s="96">
        <v>0.0069</v>
      </c>
      <c r="G11" s="95">
        <v>52</v>
      </c>
      <c r="H11" s="95">
        <v>52</v>
      </c>
      <c r="I11" s="95">
        <v>0</v>
      </c>
      <c r="J11" s="95">
        <v>0</v>
      </c>
      <c r="M11" s="93"/>
    </row>
    <row r="12" spans="1:10" ht="24.75" customHeight="1">
      <c r="A12" s="97">
        <v>2</v>
      </c>
      <c r="B12" s="98" t="s">
        <v>171</v>
      </c>
      <c r="C12" s="99">
        <v>0</v>
      </c>
      <c r="D12" s="99">
        <v>2</v>
      </c>
      <c r="E12" s="99">
        <v>9</v>
      </c>
      <c r="F12" s="100">
        <v>0.0775</v>
      </c>
      <c r="G12" s="99">
        <v>73</v>
      </c>
      <c r="H12" s="99">
        <v>73</v>
      </c>
      <c r="I12" s="99">
        <v>0</v>
      </c>
      <c r="J12" s="99">
        <v>0</v>
      </c>
    </row>
    <row r="13" spans="1:10" ht="24.75" customHeight="1">
      <c r="A13" s="69">
        <v>3</v>
      </c>
      <c r="B13" s="103" t="s">
        <v>177</v>
      </c>
      <c r="C13" s="99">
        <v>0</v>
      </c>
      <c r="D13" s="99">
        <v>0</v>
      </c>
      <c r="E13" s="99">
        <v>16</v>
      </c>
      <c r="F13" s="100">
        <v>0.0505</v>
      </c>
      <c r="G13" s="99">
        <v>122</v>
      </c>
      <c r="H13" s="99">
        <v>122</v>
      </c>
      <c r="I13" s="99">
        <v>0</v>
      </c>
      <c r="J13" s="99">
        <v>0</v>
      </c>
    </row>
    <row r="14" spans="1:10" ht="24.75" customHeight="1">
      <c r="A14" s="99">
        <v>4</v>
      </c>
      <c r="B14" s="103" t="s">
        <v>172</v>
      </c>
      <c r="C14" s="99">
        <v>0</v>
      </c>
      <c r="D14" s="99">
        <v>5</v>
      </c>
      <c r="E14" s="99">
        <v>2</v>
      </c>
      <c r="F14" s="100">
        <v>0.0188</v>
      </c>
      <c r="G14" s="99">
        <v>42</v>
      </c>
      <c r="H14" s="99">
        <v>42</v>
      </c>
      <c r="I14" s="99">
        <v>0</v>
      </c>
      <c r="J14" s="99">
        <v>0</v>
      </c>
    </row>
    <row r="15" spans="1:10" ht="24.75" customHeight="1">
      <c r="A15" s="99"/>
      <c r="B15" s="103" t="s">
        <v>202</v>
      </c>
      <c r="C15" s="99">
        <v>0</v>
      </c>
      <c r="D15" s="99">
        <v>2</v>
      </c>
      <c r="E15" s="99">
        <v>5</v>
      </c>
      <c r="F15" s="100">
        <v>0.0372</v>
      </c>
      <c r="G15" s="99">
        <v>88</v>
      </c>
      <c r="H15" s="99">
        <v>88</v>
      </c>
      <c r="I15" s="99">
        <v>0</v>
      </c>
      <c r="J15" s="99">
        <v>0</v>
      </c>
    </row>
    <row r="16" spans="1:10" ht="24.75" customHeight="1">
      <c r="A16" s="99">
        <v>5</v>
      </c>
      <c r="B16" s="103" t="s">
        <v>174</v>
      </c>
      <c r="C16" s="99">
        <v>0</v>
      </c>
      <c r="D16" s="99">
        <v>0</v>
      </c>
      <c r="E16" s="99">
        <v>10</v>
      </c>
      <c r="F16" s="100">
        <v>0.2983</v>
      </c>
      <c r="G16" s="99">
        <v>68</v>
      </c>
      <c r="H16" s="99">
        <v>68</v>
      </c>
      <c r="I16" s="99">
        <v>0</v>
      </c>
      <c r="J16" s="99">
        <v>0</v>
      </c>
    </row>
    <row r="17" spans="1:12" ht="24.75" customHeight="1">
      <c r="A17" s="99">
        <v>6</v>
      </c>
      <c r="B17" s="103" t="s">
        <v>173</v>
      </c>
      <c r="C17" s="99">
        <v>0</v>
      </c>
      <c r="D17" s="99">
        <v>0</v>
      </c>
      <c r="E17" s="99">
        <v>7</v>
      </c>
      <c r="F17" s="100">
        <v>0.0874</v>
      </c>
      <c r="G17" s="99">
        <v>52</v>
      </c>
      <c r="H17" s="99">
        <v>52</v>
      </c>
      <c r="I17" s="99">
        <v>0</v>
      </c>
      <c r="J17" s="99">
        <v>0</v>
      </c>
      <c r="L17" s="85"/>
    </row>
    <row r="18" spans="1:15" s="89" customFormat="1" ht="24.75" customHeight="1">
      <c r="A18" s="102">
        <v>7</v>
      </c>
      <c r="B18" s="101" t="s">
        <v>175</v>
      </c>
      <c r="C18" s="99">
        <v>1</v>
      </c>
      <c r="D18" s="99">
        <v>5</v>
      </c>
      <c r="E18" s="99">
        <v>9</v>
      </c>
      <c r="F18" s="100">
        <v>0.0548</v>
      </c>
      <c r="G18" s="99">
        <v>131</v>
      </c>
      <c r="H18" s="99">
        <v>131</v>
      </c>
      <c r="I18" s="99">
        <v>2</v>
      </c>
      <c r="J18" s="99">
        <v>0</v>
      </c>
      <c r="K18" s="137"/>
      <c r="L18" s="85"/>
      <c r="M18" s="137"/>
      <c r="N18" s="137"/>
      <c r="O18" s="89">
        <f>SUM(F11:F21)/10</f>
        <v>0.07184</v>
      </c>
    </row>
    <row r="19" spans="1:14" ht="24.75" customHeight="1">
      <c r="A19" s="99">
        <v>8</v>
      </c>
      <c r="B19" s="103" t="s">
        <v>176</v>
      </c>
      <c r="C19" s="99">
        <v>4</v>
      </c>
      <c r="D19" s="99">
        <v>0</v>
      </c>
      <c r="E19" s="99">
        <v>2</v>
      </c>
      <c r="F19" s="100">
        <v>0.0311</v>
      </c>
      <c r="G19" s="99">
        <v>55</v>
      </c>
      <c r="H19" s="99">
        <v>55</v>
      </c>
      <c r="I19" s="99">
        <v>0</v>
      </c>
      <c r="J19" s="99">
        <v>0</v>
      </c>
      <c r="K19" s="137"/>
      <c r="L19" s="85"/>
      <c r="M19" s="137"/>
      <c r="N19" s="137"/>
    </row>
    <row r="20" spans="1:10" ht="24.75" customHeight="1">
      <c r="A20" s="99">
        <v>9</v>
      </c>
      <c r="B20" s="104" t="s">
        <v>168</v>
      </c>
      <c r="C20" s="99">
        <v>3</v>
      </c>
      <c r="D20" s="99">
        <v>6</v>
      </c>
      <c r="E20" s="99">
        <v>4</v>
      </c>
      <c r="F20" s="100">
        <v>0.0379</v>
      </c>
      <c r="G20" s="99">
        <v>111</v>
      </c>
      <c r="H20" s="99">
        <v>111</v>
      </c>
      <c r="I20" s="99">
        <v>1</v>
      </c>
      <c r="J20" s="99">
        <v>0</v>
      </c>
    </row>
    <row r="21" spans="1:15" ht="24.75" customHeight="1">
      <c r="A21" s="106">
        <v>10</v>
      </c>
      <c r="B21" s="105" t="s">
        <v>169</v>
      </c>
      <c r="C21" s="106">
        <v>1</v>
      </c>
      <c r="D21" s="106">
        <v>10</v>
      </c>
      <c r="E21" s="106">
        <v>0</v>
      </c>
      <c r="F21" s="107">
        <v>0.018</v>
      </c>
      <c r="G21" s="106">
        <v>70</v>
      </c>
      <c r="H21" s="106">
        <v>70</v>
      </c>
      <c r="I21" s="106">
        <v>0</v>
      </c>
      <c r="J21" s="106">
        <v>0</v>
      </c>
      <c r="N21">
        <f>SUM(G11:G21)</f>
        <v>864</v>
      </c>
      <c r="O21">
        <f>SUM(H11:H21)</f>
        <v>864</v>
      </c>
    </row>
    <row r="22" spans="1:14" ht="25.5" customHeight="1">
      <c r="A22" s="799" t="s">
        <v>19</v>
      </c>
      <c r="B22" s="800"/>
      <c r="C22" s="5">
        <f>C20+C18+C21</f>
        <v>5</v>
      </c>
      <c r="D22" s="5">
        <f>D21+D20+D19+D18+D17+D16+D14+D13+D12+D11</f>
        <v>28</v>
      </c>
      <c r="E22" s="5">
        <f>E11+E12+E13+E14+E16+E18+E19+E20+E21</f>
        <v>60</v>
      </c>
      <c r="F22" s="20">
        <f>SUM(F11:F21)/11</f>
        <v>0.06530909090909091</v>
      </c>
      <c r="G22" s="5">
        <f>SUM(G11:G21)</f>
        <v>864</v>
      </c>
      <c r="H22" s="5">
        <f>SUM(H11:H21)</f>
        <v>864</v>
      </c>
      <c r="I22" s="5">
        <f>I11+I12+I13+I14+I16+I18+I19+I20+I21</f>
        <v>3</v>
      </c>
      <c r="J22" s="5">
        <f>J11+J12+J13+J14+J16+J18+J19+J20+J21</f>
        <v>0</v>
      </c>
      <c r="N22">
        <f>863+15</f>
        <v>878</v>
      </c>
    </row>
    <row r="24" spans="11:16" ht="16.5">
      <c r="K24" s="91"/>
      <c r="L24" s="91"/>
      <c r="M24" s="91"/>
      <c r="N24" s="91"/>
      <c r="O24" s="91"/>
      <c r="P24" s="91"/>
    </row>
    <row r="25" spans="2:12" ht="16.5">
      <c r="B25" s="788" t="s">
        <v>144</v>
      </c>
      <c r="C25" s="27"/>
      <c r="D25" s="27"/>
      <c r="E25" s="27"/>
      <c r="H25" s="794" t="s">
        <v>147</v>
      </c>
      <c r="I25" s="794"/>
      <c r="J25" s="794"/>
      <c r="K25" s="794"/>
      <c r="L25" s="794"/>
    </row>
    <row r="26" spans="2:5" ht="15">
      <c r="B26" s="34" t="s">
        <v>180</v>
      </c>
      <c r="C26" s="27"/>
      <c r="D26" s="27"/>
      <c r="E26" s="27"/>
    </row>
    <row r="27" spans="2:5" ht="15">
      <c r="B27" s="34" t="s">
        <v>181</v>
      </c>
      <c r="C27" s="27"/>
      <c r="D27" s="27"/>
      <c r="E27" s="27"/>
    </row>
    <row r="28" spans="2:5" ht="15">
      <c r="B28" s="34" t="s">
        <v>254</v>
      </c>
      <c r="C28" s="27"/>
      <c r="D28" s="27"/>
      <c r="E28" s="27"/>
    </row>
    <row r="29" spans="2:5" ht="15">
      <c r="B29" s="34" t="s">
        <v>255</v>
      </c>
      <c r="C29" s="27"/>
      <c r="D29" s="27"/>
      <c r="E29" s="27"/>
    </row>
  </sheetData>
  <sheetProtection/>
  <mergeCells count="14">
    <mergeCell ref="G9:G10"/>
    <mergeCell ref="H9:H10"/>
    <mergeCell ref="I9:I10"/>
    <mergeCell ref="J9:J10"/>
    <mergeCell ref="F3:J3"/>
    <mergeCell ref="F1:J1"/>
    <mergeCell ref="F2:J2"/>
    <mergeCell ref="A6:J6"/>
    <mergeCell ref="A7:J7"/>
    <mergeCell ref="H25:L25"/>
    <mergeCell ref="A9:B10"/>
    <mergeCell ref="A22:B22"/>
    <mergeCell ref="C9:E9"/>
    <mergeCell ref="F9:F10"/>
  </mergeCells>
  <printOptions/>
  <pageMargins left="0.25" right="0.25" top="0.25" bottom="0.25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9"/>
  <sheetViews>
    <sheetView zoomScale="78" zoomScaleNormal="78" zoomScalePageLayoutView="0" workbookViewId="0" topLeftCell="A1">
      <selection activeCell="K144" sqref="K144"/>
    </sheetView>
  </sheetViews>
  <sheetFormatPr defaultColWidth="9.33203125" defaultRowHeight="12.75"/>
  <cols>
    <col min="1" max="1" width="5.83203125" style="0" customWidth="1"/>
    <col min="2" max="2" width="5.5" style="80" customWidth="1"/>
    <col min="3" max="3" width="18" style="93" customWidth="1"/>
    <col min="4" max="4" width="8.66015625" style="0" customWidth="1"/>
    <col min="5" max="5" width="8.83203125" style="0" customWidth="1"/>
    <col min="7" max="7" width="12.83203125" style="570" customWidth="1"/>
    <col min="8" max="8" width="10.16015625" style="0" customWidth="1"/>
    <col min="10" max="10" width="14.16015625" style="0" customWidth="1"/>
    <col min="11" max="11" width="7.66015625" style="0" customWidth="1"/>
    <col min="13" max="13" width="12.83203125" style="548" bestFit="1" customWidth="1"/>
  </cols>
  <sheetData>
    <row r="1" spans="1:19" ht="19.5" customHeight="1">
      <c r="A1" s="736" t="s">
        <v>268</v>
      </c>
      <c r="B1" s="739"/>
      <c r="C1" s="740"/>
      <c r="D1" s="741"/>
      <c r="E1" s="738"/>
      <c r="F1" s="706"/>
      <c r="G1" s="790" t="s">
        <v>1</v>
      </c>
      <c r="H1" s="790"/>
      <c r="I1" s="790"/>
      <c r="J1" s="790"/>
      <c r="K1" s="790"/>
      <c r="Q1" s="2"/>
      <c r="R1" s="2"/>
      <c r="S1" s="2"/>
    </row>
    <row r="2" spans="1:19" ht="17.25" customHeight="1">
      <c r="A2" s="736" t="s">
        <v>201</v>
      </c>
      <c r="B2" s="736"/>
      <c r="C2" s="737"/>
      <c r="D2" s="738"/>
      <c r="E2" s="738"/>
      <c r="F2" s="706"/>
      <c r="G2" s="791" t="s">
        <v>165</v>
      </c>
      <c r="H2" s="791"/>
      <c r="I2" s="791"/>
      <c r="J2" s="791"/>
      <c r="K2" s="791"/>
      <c r="Q2" s="2"/>
      <c r="R2" s="2"/>
      <c r="S2" s="2"/>
    </row>
    <row r="3" spans="1:19" ht="22.5" customHeight="1">
      <c r="A3" s="739" t="s">
        <v>263</v>
      </c>
      <c r="B3" s="739"/>
      <c r="C3" s="740"/>
      <c r="D3" s="741"/>
      <c r="E3" s="741"/>
      <c r="F3" s="706"/>
      <c r="G3" s="820" t="s">
        <v>199</v>
      </c>
      <c r="H3" s="820"/>
      <c r="I3" s="820"/>
      <c r="J3" s="820"/>
      <c r="K3" s="820"/>
      <c r="Q3" s="8"/>
      <c r="R3" s="8"/>
      <c r="S3" s="8"/>
    </row>
    <row r="4" spans="1:19" ht="12.75">
      <c r="A4" s="3"/>
      <c r="B4" s="3"/>
      <c r="C4" s="571"/>
      <c r="D4" s="9"/>
      <c r="E4" s="9"/>
      <c r="G4" s="569"/>
      <c r="H4" s="8"/>
      <c r="I4" s="8"/>
      <c r="J4" s="8"/>
      <c r="K4" s="8"/>
      <c r="Q4" s="8"/>
      <c r="R4" s="8"/>
      <c r="S4" s="8"/>
    </row>
    <row r="5" spans="1:19" s="17" customFormat="1" ht="18.75">
      <c r="A5" s="792" t="s">
        <v>166</v>
      </c>
      <c r="B5" s="792"/>
      <c r="C5" s="792"/>
      <c r="D5" s="792"/>
      <c r="E5" s="792"/>
      <c r="F5" s="792"/>
      <c r="G5" s="792"/>
      <c r="H5" s="792"/>
      <c r="I5" s="792"/>
      <c r="J5" s="792"/>
      <c r="K5" s="792"/>
      <c r="M5" s="549"/>
      <c r="Q5" s="88"/>
      <c r="R5" s="88"/>
      <c r="S5" s="88"/>
    </row>
    <row r="6" spans="1:13" s="17" customFormat="1" ht="18.75">
      <c r="A6" s="793" t="s">
        <v>167</v>
      </c>
      <c r="B6" s="793"/>
      <c r="C6" s="793"/>
      <c r="D6" s="793"/>
      <c r="E6" s="793"/>
      <c r="F6" s="793"/>
      <c r="G6" s="793"/>
      <c r="H6" s="793"/>
      <c r="I6" s="793"/>
      <c r="J6" s="793"/>
      <c r="K6" s="793"/>
      <c r="M6" s="549"/>
    </row>
    <row r="8" spans="1:11" ht="24.75" customHeight="1">
      <c r="A8" s="795" t="s">
        <v>160</v>
      </c>
      <c r="B8" s="796"/>
      <c r="C8" s="817" t="s">
        <v>157</v>
      </c>
      <c r="D8" s="801" t="s">
        <v>153</v>
      </c>
      <c r="E8" s="801"/>
      <c r="F8" s="801"/>
      <c r="G8" s="807" t="s">
        <v>154</v>
      </c>
      <c r="H8" s="804" t="s">
        <v>159</v>
      </c>
      <c r="I8" s="804" t="s">
        <v>155</v>
      </c>
      <c r="J8" s="804" t="s">
        <v>156</v>
      </c>
      <c r="K8" s="804" t="s">
        <v>158</v>
      </c>
    </row>
    <row r="9" spans="1:11" ht="38.25" customHeight="1">
      <c r="A9" s="797"/>
      <c r="B9" s="798"/>
      <c r="C9" s="818"/>
      <c r="D9" s="429" t="s">
        <v>200</v>
      </c>
      <c r="E9" s="67" t="s">
        <v>162</v>
      </c>
      <c r="F9" s="67" t="s">
        <v>163</v>
      </c>
      <c r="G9" s="808"/>
      <c r="H9" s="805"/>
      <c r="I9" s="805"/>
      <c r="J9" s="805"/>
      <c r="K9" s="805"/>
    </row>
    <row r="10" spans="1:11" ht="25.5" customHeight="1">
      <c r="A10" s="809"/>
      <c r="B10" s="810"/>
      <c r="C10" s="572" t="s">
        <v>19</v>
      </c>
      <c r="D10" s="5">
        <f>D122+D101+D132</f>
        <v>4</v>
      </c>
      <c r="E10" s="5">
        <f>E132+E122+E108+E101+E84+E76+E56+E48+E31+E19</f>
        <v>27</v>
      </c>
      <c r="F10" s="5">
        <f>F19+F31+F48+F56+F76+F101+F108+F122+F132</f>
        <v>60</v>
      </c>
      <c r="G10" s="566">
        <f>(G19+G31+G48+G56+G67+G76+G84+G101+G108+G122+G132)/11</f>
        <v>6.531596507659009</v>
      </c>
      <c r="H10" s="5">
        <f>H19+H31+H48+H56+H67+H76+H84+H101+H108+H122+H132</f>
        <v>864</v>
      </c>
      <c r="I10" s="5">
        <f>I19+I31+I48+I56+I67+I76+I84+I101+I108+I122+I132</f>
        <v>862</v>
      </c>
      <c r="J10" s="5">
        <f>J19+J31+J48+J56+J76+J101+J108+J122+J132</f>
        <v>3</v>
      </c>
      <c r="K10" s="5">
        <f>K19+K31+K48+K56+K76+K101+K108+K122+K132</f>
        <v>0</v>
      </c>
    </row>
    <row r="11" spans="1:11" ht="24.75" customHeight="1">
      <c r="A11" s="68">
        <v>1</v>
      </c>
      <c r="B11" s="68">
        <v>1</v>
      </c>
      <c r="C11" s="77" t="s">
        <v>24</v>
      </c>
      <c r="D11" s="69"/>
      <c r="E11" s="69"/>
      <c r="F11" s="69" t="s">
        <v>164</v>
      </c>
      <c r="G11" s="544">
        <v>0.66</v>
      </c>
      <c r="H11" s="69">
        <v>7</v>
      </c>
      <c r="I11" s="69">
        <v>7</v>
      </c>
      <c r="J11" s="69">
        <v>0</v>
      </c>
      <c r="K11" s="68"/>
    </row>
    <row r="12" spans="1:11" ht="24.75" customHeight="1">
      <c r="A12" s="68">
        <v>2</v>
      </c>
      <c r="B12" s="68">
        <v>2</v>
      </c>
      <c r="C12" s="92" t="s">
        <v>27</v>
      </c>
      <c r="D12" s="70"/>
      <c r="E12" s="70"/>
      <c r="F12" s="70" t="s">
        <v>164</v>
      </c>
      <c r="G12" s="545">
        <v>1.1</v>
      </c>
      <c r="H12" s="70">
        <v>7</v>
      </c>
      <c r="I12" s="70">
        <v>7</v>
      </c>
      <c r="J12" s="70">
        <v>0</v>
      </c>
      <c r="K12" s="69"/>
    </row>
    <row r="13" spans="1:11" ht="24.75" customHeight="1">
      <c r="A13" s="68">
        <v>3</v>
      </c>
      <c r="B13" s="68">
        <v>3</v>
      </c>
      <c r="C13" s="77" t="s">
        <v>22</v>
      </c>
      <c r="D13" s="69"/>
      <c r="E13" s="69"/>
      <c r="F13" s="69" t="s">
        <v>164</v>
      </c>
      <c r="G13" s="544">
        <v>0.71</v>
      </c>
      <c r="H13" s="69">
        <v>7</v>
      </c>
      <c r="I13" s="69">
        <v>7</v>
      </c>
      <c r="J13" s="69">
        <v>0</v>
      </c>
      <c r="K13" s="69"/>
    </row>
    <row r="14" spans="1:11" ht="24.75" customHeight="1">
      <c r="A14" s="68">
        <v>4</v>
      </c>
      <c r="B14" s="68">
        <v>4</v>
      </c>
      <c r="C14" s="77" t="s">
        <v>23</v>
      </c>
      <c r="D14" s="69"/>
      <c r="E14" s="69"/>
      <c r="F14" s="69" t="s">
        <v>164</v>
      </c>
      <c r="G14" s="544">
        <v>0.76</v>
      </c>
      <c r="H14" s="69">
        <v>5</v>
      </c>
      <c r="I14" s="69">
        <v>5</v>
      </c>
      <c r="J14" s="69">
        <v>0</v>
      </c>
      <c r="K14" s="69"/>
    </row>
    <row r="15" spans="1:11" ht="24.75" customHeight="1">
      <c r="A15" s="68">
        <v>5</v>
      </c>
      <c r="B15" s="68">
        <v>5</v>
      </c>
      <c r="C15" s="77" t="s">
        <v>21</v>
      </c>
      <c r="D15" s="69"/>
      <c r="E15" s="69"/>
      <c r="F15" s="69" t="s">
        <v>164</v>
      </c>
      <c r="G15" s="544">
        <v>0.69</v>
      </c>
      <c r="H15" s="69">
        <v>7</v>
      </c>
      <c r="I15" s="69">
        <v>7</v>
      </c>
      <c r="J15" s="69">
        <v>0</v>
      </c>
      <c r="K15" s="69"/>
    </row>
    <row r="16" spans="1:11" ht="24.75" customHeight="1">
      <c r="A16" s="68">
        <v>6</v>
      </c>
      <c r="B16" s="68">
        <v>6</v>
      </c>
      <c r="C16" s="563" t="s">
        <v>20</v>
      </c>
      <c r="F16" s="568" t="s">
        <v>164</v>
      </c>
      <c r="G16" s="570">
        <v>1.225</v>
      </c>
      <c r="H16" s="568">
        <v>5</v>
      </c>
      <c r="I16" s="568">
        <v>5</v>
      </c>
      <c r="J16" s="69">
        <v>0</v>
      </c>
      <c r="K16" s="69"/>
    </row>
    <row r="17" spans="1:11" ht="24.75" customHeight="1">
      <c r="A17" s="79">
        <v>7</v>
      </c>
      <c r="B17" s="68">
        <v>7</v>
      </c>
      <c r="C17" s="78" t="s">
        <v>26</v>
      </c>
      <c r="D17" s="70"/>
      <c r="E17" s="70"/>
      <c r="F17" s="70" t="s">
        <v>164</v>
      </c>
      <c r="G17" s="545">
        <v>0</v>
      </c>
      <c r="H17" s="70">
        <v>8</v>
      </c>
      <c r="I17" s="70">
        <v>8</v>
      </c>
      <c r="J17" s="70">
        <v>0</v>
      </c>
      <c r="K17" s="70"/>
    </row>
    <row r="18" spans="1:11" ht="24.75" customHeight="1">
      <c r="A18" s="74">
        <v>8</v>
      </c>
      <c r="B18" s="74">
        <v>8</v>
      </c>
      <c r="C18" s="77" t="s">
        <v>25</v>
      </c>
      <c r="D18" s="69"/>
      <c r="E18" s="69"/>
      <c r="F18" s="69" t="s">
        <v>164</v>
      </c>
      <c r="G18" s="544">
        <v>0.39</v>
      </c>
      <c r="H18" s="69">
        <v>6</v>
      </c>
      <c r="I18" s="69">
        <v>6</v>
      </c>
      <c r="J18" s="69">
        <v>0</v>
      </c>
      <c r="K18" s="70"/>
    </row>
    <row r="19" spans="1:11" ht="24.75" customHeight="1">
      <c r="A19" s="811" t="s">
        <v>179</v>
      </c>
      <c r="B19" s="812"/>
      <c r="C19" s="813"/>
      <c r="D19" s="75"/>
      <c r="E19" s="75"/>
      <c r="F19" s="5">
        <v>8</v>
      </c>
      <c r="G19" s="542">
        <f>SUM(G11:G18)/8</f>
        <v>0.691875</v>
      </c>
      <c r="H19" s="5">
        <f>SUM(H11:H18)</f>
        <v>52</v>
      </c>
      <c r="I19" s="5">
        <f>SUM(I11:I18)</f>
        <v>52</v>
      </c>
      <c r="J19" s="5">
        <f>SUM(J11:J17)</f>
        <v>0</v>
      </c>
      <c r="K19" s="75"/>
    </row>
    <row r="20" spans="1:11" ht="24.75" customHeight="1">
      <c r="A20" s="68">
        <v>9</v>
      </c>
      <c r="B20" s="68">
        <v>1</v>
      </c>
      <c r="C20" s="76" t="s">
        <v>28</v>
      </c>
      <c r="D20" s="68"/>
      <c r="E20" s="68" t="s">
        <v>164</v>
      </c>
      <c r="F20" s="68"/>
      <c r="G20" s="543">
        <v>0.26</v>
      </c>
      <c r="H20" s="68">
        <v>9</v>
      </c>
      <c r="I20" s="68">
        <v>9</v>
      </c>
      <c r="J20" s="68">
        <v>0</v>
      </c>
      <c r="K20" s="68"/>
    </row>
    <row r="21" spans="1:11" ht="24.75" customHeight="1">
      <c r="A21" s="68">
        <v>10</v>
      </c>
      <c r="B21" s="68">
        <v>2</v>
      </c>
      <c r="C21" s="77" t="s">
        <v>29</v>
      </c>
      <c r="D21" s="69"/>
      <c r="E21" s="69"/>
      <c r="F21" s="69" t="s">
        <v>164</v>
      </c>
      <c r="G21" s="544">
        <v>1.6</v>
      </c>
      <c r="H21" s="69">
        <v>6</v>
      </c>
      <c r="I21" s="69">
        <v>6</v>
      </c>
      <c r="J21" s="69">
        <v>0</v>
      </c>
      <c r="K21" s="69"/>
    </row>
    <row r="22" spans="1:11" ht="24.75" customHeight="1">
      <c r="A22" s="68">
        <v>11</v>
      </c>
      <c r="B22" s="68">
        <v>3</v>
      </c>
      <c r="C22" s="77" t="s">
        <v>30</v>
      </c>
      <c r="D22" s="69"/>
      <c r="E22" s="69"/>
      <c r="F22" s="69" t="s">
        <v>164</v>
      </c>
      <c r="G22" s="544">
        <v>19.1</v>
      </c>
      <c r="H22" s="69">
        <v>4</v>
      </c>
      <c r="I22" s="69">
        <v>4</v>
      </c>
      <c r="J22" s="69">
        <v>0</v>
      </c>
      <c r="K22" s="69"/>
    </row>
    <row r="23" spans="1:11" ht="24.75" customHeight="1">
      <c r="A23" s="68">
        <v>12</v>
      </c>
      <c r="B23" s="68">
        <v>4</v>
      </c>
      <c r="C23" s="77" t="s">
        <v>31</v>
      </c>
      <c r="D23" s="69"/>
      <c r="E23" s="69" t="s">
        <v>164</v>
      </c>
      <c r="F23" s="69"/>
      <c r="G23" s="544">
        <v>0.94</v>
      </c>
      <c r="H23" s="69">
        <v>5</v>
      </c>
      <c r="I23" s="69">
        <v>5</v>
      </c>
      <c r="J23" s="69">
        <v>0</v>
      </c>
      <c r="K23" s="69"/>
    </row>
    <row r="24" spans="1:11" ht="24.75" customHeight="1">
      <c r="A24" s="68">
        <v>13</v>
      </c>
      <c r="B24" s="68">
        <v>5</v>
      </c>
      <c r="C24" s="77" t="s">
        <v>32</v>
      </c>
      <c r="D24" s="69"/>
      <c r="E24" s="69"/>
      <c r="F24" s="69" t="s">
        <v>164</v>
      </c>
      <c r="G24" s="544">
        <v>5.94</v>
      </c>
      <c r="H24" s="69">
        <v>4</v>
      </c>
      <c r="I24" s="69">
        <v>4</v>
      </c>
      <c r="J24" s="69">
        <v>0</v>
      </c>
      <c r="K24" s="69"/>
    </row>
    <row r="25" spans="1:11" ht="24.75" customHeight="1">
      <c r="A25" s="68">
        <v>14</v>
      </c>
      <c r="B25" s="68">
        <v>6</v>
      </c>
      <c r="C25" s="77" t="s">
        <v>33</v>
      </c>
      <c r="D25" s="69"/>
      <c r="E25" s="69"/>
      <c r="F25" s="69" t="s">
        <v>164</v>
      </c>
      <c r="G25" s="544">
        <v>1.8</v>
      </c>
      <c r="H25" s="69">
        <v>8</v>
      </c>
      <c r="I25" s="69">
        <v>8</v>
      </c>
      <c r="J25" s="69">
        <v>0</v>
      </c>
      <c r="K25" s="69"/>
    </row>
    <row r="26" spans="1:11" ht="24.75" customHeight="1">
      <c r="A26" s="68">
        <v>15</v>
      </c>
      <c r="B26" s="68">
        <v>7</v>
      </c>
      <c r="C26" s="77" t="s">
        <v>34</v>
      </c>
      <c r="D26" s="69"/>
      <c r="E26" s="69"/>
      <c r="F26" s="69" t="s">
        <v>164</v>
      </c>
      <c r="G26" s="544">
        <v>3.48</v>
      </c>
      <c r="H26" s="69">
        <v>6</v>
      </c>
      <c r="I26" s="69">
        <v>6</v>
      </c>
      <c r="J26" s="69">
        <v>0</v>
      </c>
      <c r="K26" s="69"/>
    </row>
    <row r="27" spans="1:11" ht="24.75" customHeight="1">
      <c r="A27" s="68">
        <v>16</v>
      </c>
      <c r="B27" s="68">
        <v>8</v>
      </c>
      <c r="C27" s="77" t="s">
        <v>35</v>
      </c>
      <c r="D27" s="69"/>
      <c r="E27" s="69"/>
      <c r="F27" s="69" t="s">
        <v>164</v>
      </c>
      <c r="G27" s="544">
        <v>0.46</v>
      </c>
      <c r="H27" s="69">
        <v>9</v>
      </c>
      <c r="I27" s="69">
        <v>9</v>
      </c>
      <c r="J27" s="69">
        <v>0</v>
      </c>
      <c r="K27" s="69"/>
    </row>
    <row r="28" spans="1:11" ht="24.75" customHeight="1">
      <c r="A28" s="68">
        <v>17</v>
      </c>
      <c r="B28" s="68">
        <v>9</v>
      </c>
      <c r="C28" s="77" t="s">
        <v>36</v>
      </c>
      <c r="D28" s="69"/>
      <c r="E28" s="69"/>
      <c r="F28" s="69" t="s">
        <v>164</v>
      </c>
      <c r="G28" s="544">
        <v>6.61</v>
      </c>
      <c r="H28" s="69">
        <v>6</v>
      </c>
      <c r="I28" s="69">
        <v>6</v>
      </c>
      <c r="J28" s="69">
        <v>0</v>
      </c>
      <c r="K28" s="69"/>
    </row>
    <row r="29" spans="1:11" ht="24.75" customHeight="1">
      <c r="A29" s="68">
        <v>18</v>
      </c>
      <c r="B29" s="68">
        <v>10</v>
      </c>
      <c r="C29" s="77" t="s">
        <v>37</v>
      </c>
      <c r="D29" s="69"/>
      <c r="E29" s="69"/>
      <c r="F29" s="69" t="s">
        <v>164</v>
      </c>
      <c r="G29" s="544">
        <v>4.34</v>
      </c>
      <c r="H29" s="69">
        <v>8</v>
      </c>
      <c r="I29" s="69">
        <v>7</v>
      </c>
      <c r="J29" s="69">
        <v>0</v>
      </c>
      <c r="K29" s="69"/>
    </row>
    <row r="30" spans="1:11" ht="24.75" customHeight="1">
      <c r="A30" s="74">
        <v>19</v>
      </c>
      <c r="B30" s="79">
        <v>11</v>
      </c>
      <c r="C30" s="78" t="s">
        <v>38</v>
      </c>
      <c r="D30" s="70"/>
      <c r="E30" s="70"/>
      <c r="F30" s="70" t="s">
        <v>164</v>
      </c>
      <c r="G30" s="545">
        <v>1.97</v>
      </c>
      <c r="H30" s="70">
        <v>8</v>
      </c>
      <c r="I30" s="70">
        <v>8</v>
      </c>
      <c r="J30" s="70">
        <v>0</v>
      </c>
      <c r="K30" s="70"/>
    </row>
    <row r="31" spans="1:11" ht="24.75" customHeight="1">
      <c r="A31" s="75"/>
      <c r="B31" s="81" t="s">
        <v>171</v>
      </c>
      <c r="C31" s="573"/>
      <c r="D31" s="5"/>
      <c r="E31" s="5">
        <v>2</v>
      </c>
      <c r="F31" s="5">
        <v>9</v>
      </c>
      <c r="G31" s="542">
        <f>SUM(G20:G30)/6</f>
        <v>7.75</v>
      </c>
      <c r="H31" s="5">
        <f>SUM(H20:H30)</f>
        <v>73</v>
      </c>
      <c r="I31" s="5">
        <f>SUM(I20:I30)</f>
        <v>72</v>
      </c>
      <c r="J31" s="5">
        <f>SUM(J20:J30)</f>
        <v>0</v>
      </c>
      <c r="K31" s="75"/>
    </row>
    <row r="32" spans="1:11" ht="24.75" customHeight="1">
      <c r="A32" s="68">
        <v>20</v>
      </c>
      <c r="B32" s="68">
        <v>1</v>
      </c>
      <c r="C32" s="78" t="s">
        <v>51</v>
      </c>
      <c r="D32" s="68"/>
      <c r="E32" s="68"/>
      <c r="F32" s="68" t="s">
        <v>164</v>
      </c>
      <c r="G32" s="543">
        <v>3.4</v>
      </c>
      <c r="H32" s="68">
        <v>6</v>
      </c>
      <c r="I32" s="68">
        <v>6</v>
      </c>
      <c r="J32" s="68">
        <v>0</v>
      </c>
      <c r="K32" s="68"/>
    </row>
    <row r="33" spans="1:11" ht="24.75" customHeight="1">
      <c r="A33" s="68">
        <v>21</v>
      </c>
      <c r="B33" s="68">
        <v>2</v>
      </c>
      <c r="C33" s="77" t="s">
        <v>50</v>
      </c>
      <c r="D33" s="69"/>
      <c r="E33" s="69"/>
      <c r="F33" s="68" t="s">
        <v>164</v>
      </c>
      <c r="G33" s="544">
        <v>8.2</v>
      </c>
      <c r="H33" s="69">
        <v>6</v>
      </c>
      <c r="I33" s="69">
        <v>6</v>
      </c>
      <c r="J33" s="69">
        <v>0</v>
      </c>
      <c r="K33" s="69"/>
    </row>
    <row r="34" spans="1:11" ht="24.75" customHeight="1">
      <c r="A34" s="69">
        <v>22</v>
      </c>
      <c r="B34" s="69">
        <v>3</v>
      </c>
      <c r="C34" s="77" t="s">
        <v>49</v>
      </c>
      <c r="D34" s="69"/>
      <c r="E34" s="69"/>
      <c r="F34" s="69" t="s">
        <v>164</v>
      </c>
      <c r="G34" s="544">
        <v>2.6</v>
      </c>
      <c r="H34" s="69">
        <v>10</v>
      </c>
      <c r="I34" s="69">
        <v>10</v>
      </c>
      <c r="J34" s="69">
        <v>0</v>
      </c>
      <c r="K34" s="69"/>
    </row>
    <row r="35" spans="1:11" ht="24.75" customHeight="1">
      <c r="A35" s="69">
        <v>23</v>
      </c>
      <c r="B35" s="69">
        <v>4</v>
      </c>
      <c r="C35" s="77" t="s">
        <v>44</v>
      </c>
      <c r="D35" s="69"/>
      <c r="E35" s="69"/>
      <c r="F35" s="68" t="s">
        <v>164</v>
      </c>
      <c r="G35" s="544">
        <v>2.3</v>
      </c>
      <c r="H35" s="69">
        <v>8</v>
      </c>
      <c r="I35" s="69">
        <v>8</v>
      </c>
      <c r="J35" s="69">
        <v>0</v>
      </c>
      <c r="K35" s="69"/>
    </row>
    <row r="36" spans="1:11" ht="24.75" customHeight="1">
      <c r="A36" s="68">
        <v>24</v>
      </c>
      <c r="B36" s="68">
        <v>5</v>
      </c>
      <c r="C36" s="77" t="s">
        <v>45</v>
      </c>
      <c r="D36" s="69"/>
      <c r="E36" s="69"/>
      <c r="F36" s="68" t="s">
        <v>164</v>
      </c>
      <c r="G36" s="544">
        <v>4.6</v>
      </c>
      <c r="H36" s="69">
        <v>8</v>
      </c>
      <c r="I36" s="69">
        <v>8</v>
      </c>
      <c r="J36" s="69">
        <v>0</v>
      </c>
      <c r="K36" s="69"/>
    </row>
    <row r="37" spans="1:11" ht="24.75" customHeight="1">
      <c r="A37" s="68">
        <v>25</v>
      </c>
      <c r="B37" s="68">
        <v>6</v>
      </c>
      <c r="C37" s="77" t="s">
        <v>46</v>
      </c>
      <c r="D37" s="69"/>
      <c r="E37" s="69"/>
      <c r="F37" s="68" t="s">
        <v>164</v>
      </c>
      <c r="G37" s="544">
        <v>5.9</v>
      </c>
      <c r="H37" s="69">
        <v>8</v>
      </c>
      <c r="I37" s="69">
        <v>8</v>
      </c>
      <c r="J37" s="69">
        <v>0</v>
      </c>
      <c r="K37" s="69"/>
    </row>
    <row r="38" spans="1:11" ht="24.75" customHeight="1">
      <c r="A38" s="68">
        <v>26</v>
      </c>
      <c r="B38" s="68">
        <v>7</v>
      </c>
      <c r="C38" s="77" t="s">
        <v>48</v>
      </c>
      <c r="D38" s="69"/>
      <c r="E38" s="69"/>
      <c r="F38" s="68" t="s">
        <v>164</v>
      </c>
      <c r="G38" s="544">
        <v>11.1</v>
      </c>
      <c r="H38" s="69">
        <v>6</v>
      </c>
      <c r="I38" s="69">
        <v>6</v>
      </c>
      <c r="J38" s="69">
        <v>0</v>
      </c>
      <c r="K38" s="69"/>
    </row>
    <row r="39" spans="1:11" ht="24.75" customHeight="1">
      <c r="A39" s="68">
        <v>27</v>
      </c>
      <c r="B39" s="68">
        <v>8</v>
      </c>
      <c r="C39" s="77" t="s">
        <v>47</v>
      </c>
      <c r="D39" s="69"/>
      <c r="E39" s="69"/>
      <c r="F39" s="68" t="s">
        <v>164</v>
      </c>
      <c r="G39" s="544">
        <v>10.3</v>
      </c>
      <c r="H39" s="69">
        <v>7</v>
      </c>
      <c r="I39" s="69">
        <v>7</v>
      </c>
      <c r="J39" s="69">
        <v>0</v>
      </c>
      <c r="K39" s="69"/>
    </row>
    <row r="40" spans="1:11" ht="24.75" customHeight="1">
      <c r="A40" s="68">
        <v>28</v>
      </c>
      <c r="B40" s="68">
        <v>9</v>
      </c>
      <c r="C40" s="574" t="s">
        <v>39</v>
      </c>
      <c r="D40" s="69"/>
      <c r="E40" s="69"/>
      <c r="F40" s="68" t="s">
        <v>164</v>
      </c>
      <c r="G40" s="544">
        <v>6.2</v>
      </c>
      <c r="H40" s="69">
        <v>5</v>
      </c>
      <c r="I40" s="69">
        <v>5</v>
      </c>
      <c r="J40" s="69">
        <v>0</v>
      </c>
      <c r="K40" s="69"/>
    </row>
    <row r="41" spans="1:11" ht="24.75" customHeight="1">
      <c r="A41" s="68">
        <v>29</v>
      </c>
      <c r="B41" s="68">
        <v>10</v>
      </c>
      <c r="C41" s="574" t="s">
        <v>215</v>
      </c>
      <c r="D41" s="69"/>
      <c r="E41" s="69"/>
      <c r="F41" s="68" t="s">
        <v>164</v>
      </c>
      <c r="G41" s="544">
        <v>3.9</v>
      </c>
      <c r="H41" s="69">
        <v>7</v>
      </c>
      <c r="I41" s="69">
        <v>7</v>
      </c>
      <c r="J41" s="69">
        <v>0</v>
      </c>
      <c r="K41" s="69"/>
    </row>
    <row r="42" spans="1:11" ht="24.75" customHeight="1">
      <c r="A42" s="68">
        <v>30</v>
      </c>
      <c r="B42" s="68">
        <v>11</v>
      </c>
      <c r="C42" s="574" t="s">
        <v>42</v>
      </c>
      <c r="D42" s="69"/>
      <c r="E42" s="69"/>
      <c r="F42" s="68" t="s">
        <v>164</v>
      </c>
      <c r="G42" s="544">
        <v>2.8</v>
      </c>
      <c r="H42" s="69">
        <v>10</v>
      </c>
      <c r="I42" s="69">
        <v>10</v>
      </c>
      <c r="J42" s="69">
        <v>0</v>
      </c>
      <c r="K42" s="69"/>
    </row>
    <row r="43" spans="1:11" ht="24.75" customHeight="1">
      <c r="A43" s="68">
        <v>31</v>
      </c>
      <c r="B43" s="68">
        <v>12</v>
      </c>
      <c r="C43" s="574" t="s">
        <v>223</v>
      </c>
      <c r="D43" s="69"/>
      <c r="E43" s="69"/>
      <c r="F43" s="68" t="s">
        <v>164</v>
      </c>
      <c r="G43" s="544">
        <v>1.8</v>
      </c>
      <c r="H43" s="69">
        <v>7</v>
      </c>
      <c r="I43" s="69">
        <v>7</v>
      </c>
      <c r="J43" s="69">
        <v>0</v>
      </c>
      <c r="K43" s="69"/>
    </row>
    <row r="44" spans="1:11" ht="24.75" customHeight="1">
      <c r="A44" s="68">
        <v>32</v>
      </c>
      <c r="B44" s="68">
        <v>13</v>
      </c>
      <c r="C44" s="574" t="s">
        <v>217</v>
      </c>
      <c r="D44" s="69"/>
      <c r="E44" s="69"/>
      <c r="F44" s="68" t="s">
        <v>164</v>
      </c>
      <c r="G44" s="544">
        <v>3.8</v>
      </c>
      <c r="H44" s="69">
        <v>8</v>
      </c>
      <c r="I44" s="69">
        <v>8</v>
      </c>
      <c r="J44" s="69">
        <v>0</v>
      </c>
      <c r="K44" s="69"/>
    </row>
    <row r="45" spans="1:11" ht="24.75" customHeight="1">
      <c r="A45" s="68">
        <v>33</v>
      </c>
      <c r="B45" s="68">
        <v>14</v>
      </c>
      <c r="C45" s="574" t="s">
        <v>40</v>
      </c>
      <c r="D45" s="69"/>
      <c r="E45" s="69"/>
      <c r="F45" s="68" t="s">
        <v>164</v>
      </c>
      <c r="G45" s="544">
        <v>3.2</v>
      </c>
      <c r="H45" s="69">
        <v>8</v>
      </c>
      <c r="I45" s="69">
        <v>8</v>
      </c>
      <c r="J45" s="69">
        <v>0</v>
      </c>
      <c r="K45" s="69"/>
    </row>
    <row r="46" spans="1:11" ht="24.75" customHeight="1">
      <c r="A46" s="68">
        <v>34</v>
      </c>
      <c r="B46" s="68">
        <v>15</v>
      </c>
      <c r="C46" s="77" t="s">
        <v>41</v>
      </c>
      <c r="D46" s="69"/>
      <c r="E46" s="69"/>
      <c r="F46" s="68" t="s">
        <v>164</v>
      </c>
      <c r="G46" s="544">
        <v>4.8</v>
      </c>
      <c r="H46" s="69">
        <v>12</v>
      </c>
      <c r="I46" s="69">
        <v>12</v>
      </c>
      <c r="J46" s="69">
        <v>0</v>
      </c>
      <c r="K46" s="69"/>
    </row>
    <row r="47" spans="1:11" ht="24.75" customHeight="1">
      <c r="A47" s="74">
        <v>35</v>
      </c>
      <c r="B47" s="79">
        <v>16</v>
      </c>
      <c r="C47" s="77" t="s">
        <v>43</v>
      </c>
      <c r="D47" s="70"/>
      <c r="E47" s="70"/>
      <c r="F47" s="68" t="s">
        <v>164</v>
      </c>
      <c r="G47" s="545">
        <v>5.9</v>
      </c>
      <c r="H47" s="70">
        <v>6</v>
      </c>
      <c r="I47" s="70">
        <v>6</v>
      </c>
      <c r="J47" s="70">
        <v>0</v>
      </c>
      <c r="K47" s="70"/>
    </row>
    <row r="48" spans="1:11" ht="24.75" customHeight="1">
      <c r="A48" s="75"/>
      <c r="B48" s="81" t="s">
        <v>177</v>
      </c>
      <c r="C48" s="573"/>
      <c r="D48" s="75"/>
      <c r="E48" s="75"/>
      <c r="F48" s="5">
        <v>16</v>
      </c>
      <c r="G48" s="542">
        <f>SUM(G32:G47)/16</f>
        <v>5.050000000000001</v>
      </c>
      <c r="H48" s="5">
        <f>SUM(H32:H47)</f>
        <v>122</v>
      </c>
      <c r="I48" s="5">
        <f>SUM(I32:I47)</f>
        <v>122</v>
      </c>
      <c r="J48" s="5">
        <f>SUM(J32:J47)</f>
        <v>0</v>
      </c>
      <c r="K48" s="75"/>
    </row>
    <row r="49" spans="1:11" ht="24.75" customHeight="1">
      <c r="A49" s="68">
        <v>37</v>
      </c>
      <c r="B49" s="68">
        <v>2</v>
      </c>
      <c r="C49" s="77" t="s">
        <v>53</v>
      </c>
      <c r="D49" s="69"/>
      <c r="E49" s="69" t="s">
        <v>164</v>
      </c>
      <c r="F49" s="72"/>
      <c r="G49" s="544">
        <v>3.1</v>
      </c>
      <c r="H49" s="69">
        <v>5</v>
      </c>
      <c r="I49" s="69">
        <v>5</v>
      </c>
      <c r="J49" s="69">
        <v>0</v>
      </c>
      <c r="K49" s="69"/>
    </row>
    <row r="50" spans="1:11" ht="24.75" customHeight="1">
      <c r="A50" s="68">
        <v>36</v>
      </c>
      <c r="B50" s="68">
        <v>1</v>
      </c>
      <c r="C50" s="76" t="s">
        <v>52</v>
      </c>
      <c r="D50" s="68"/>
      <c r="E50" s="68" t="s">
        <v>164</v>
      </c>
      <c r="F50" s="71"/>
      <c r="G50" s="547">
        <v>1.06</v>
      </c>
      <c r="H50" s="68">
        <v>5</v>
      </c>
      <c r="I50" s="68">
        <v>5</v>
      </c>
      <c r="J50" s="68">
        <v>0</v>
      </c>
      <c r="K50" s="68"/>
    </row>
    <row r="51" spans="1:11" ht="24.75" customHeight="1">
      <c r="A51" s="68">
        <v>38</v>
      </c>
      <c r="B51" s="68">
        <v>3</v>
      </c>
      <c r="C51" s="77" t="s">
        <v>54</v>
      </c>
      <c r="D51" s="69"/>
      <c r="E51" s="69" t="s">
        <v>164</v>
      </c>
      <c r="F51" s="72"/>
      <c r="G51" s="546">
        <v>2.19</v>
      </c>
      <c r="H51" s="69">
        <v>3</v>
      </c>
      <c r="I51" s="69">
        <v>3</v>
      </c>
      <c r="J51" s="69">
        <v>0</v>
      </c>
      <c r="K51" s="69"/>
    </row>
    <row r="52" spans="1:11" ht="24.75" customHeight="1">
      <c r="A52" s="68">
        <v>39</v>
      </c>
      <c r="B52" s="68">
        <v>4</v>
      </c>
      <c r="C52" s="77" t="s">
        <v>55</v>
      </c>
      <c r="D52" s="69"/>
      <c r="E52" s="69"/>
      <c r="F52" s="72" t="s">
        <v>164</v>
      </c>
      <c r="G52" s="544">
        <v>4.04</v>
      </c>
      <c r="H52" s="69">
        <v>5</v>
      </c>
      <c r="I52" s="69">
        <v>5</v>
      </c>
      <c r="J52" s="69">
        <v>0</v>
      </c>
      <c r="K52" s="69"/>
    </row>
    <row r="53" spans="1:11" ht="24.75" customHeight="1">
      <c r="A53" s="68">
        <v>40</v>
      </c>
      <c r="B53" s="68">
        <v>5</v>
      </c>
      <c r="C53" s="77" t="s">
        <v>56</v>
      </c>
      <c r="D53" s="69"/>
      <c r="E53" s="69" t="s">
        <v>164</v>
      </c>
      <c r="F53" s="72"/>
      <c r="G53" s="544">
        <v>0.4</v>
      </c>
      <c r="H53" s="69">
        <v>11</v>
      </c>
      <c r="I53" s="69">
        <v>11</v>
      </c>
      <c r="J53" s="69">
        <v>0</v>
      </c>
      <c r="K53" s="69"/>
    </row>
    <row r="54" spans="1:11" ht="24.75" customHeight="1">
      <c r="A54" s="68">
        <v>41</v>
      </c>
      <c r="B54" s="68">
        <v>6</v>
      </c>
      <c r="C54" s="77" t="s">
        <v>57</v>
      </c>
      <c r="D54" s="69"/>
      <c r="E54" s="69" t="s">
        <v>164</v>
      </c>
      <c r="F54" s="72"/>
      <c r="G54" s="544">
        <v>0.3</v>
      </c>
      <c r="H54" s="69">
        <v>7</v>
      </c>
      <c r="I54" s="69">
        <v>7</v>
      </c>
      <c r="J54" s="69">
        <v>0</v>
      </c>
      <c r="K54" s="69"/>
    </row>
    <row r="55" spans="1:11" ht="24.75" customHeight="1">
      <c r="A55" s="74">
        <v>42</v>
      </c>
      <c r="B55" s="68">
        <v>7</v>
      </c>
      <c r="C55" s="78" t="s">
        <v>58</v>
      </c>
      <c r="D55" s="70"/>
      <c r="E55" s="70"/>
      <c r="F55" s="73" t="s">
        <v>164</v>
      </c>
      <c r="G55" s="545">
        <v>2.06</v>
      </c>
      <c r="H55" s="70">
        <v>6</v>
      </c>
      <c r="I55" s="70">
        <v>6</v>
      </c>
      <c r="J55" s="70">
        <v>0</v>
      </c>
      <c r="K55" s="70"/>
    </row>
    <row r="56" spans="1:11" ht="24.75" customHeight="1">
      <c r="A56" s="811" t="s">
        <v>178</v>
      </c>
      <c r="B56" s="812"/>
      <c r="C56" s="813"/>
      <c r="D56" s="5"/>
      <c r="E56" s="5">
        <v>5</v>
      </c>
      <c r="F56" s="5">
        <v>2</v>
      </c>
      <c r="G56" s="542">
        <f>SUM(G49:G55)/7</f>
        <v>1.8785714285714288</v>
      </c>
      <c r="H56" s="567">
        <f>SUM(H49:H55)</f>
        <v>42</v>
      </c>
      <c r="I56" s="5">
        <f>SUM(I49:I55)</f>
        <v>42</v>
      </c>
      <c r="J56" s="5">
        <f>SUM(J49:J55)</f>
        <v>0</v>
      </c>
      <c r="K56" s="5"/>
    </row>
    <row r="57" spans="1:11" ht="24.75" customHeight="1">
      <c r="A57" s="68">
        <v>43</v>
      </c>
      <c r="B57" s="68">
        <v>1</v>
      </c>
      <c r="C57" s="77" t="s">
        <v>74</v>
      </c>
      <c r="D57" s="68"/>
      <c r="E57" s="68"/>
      <c r="F57" s="68" t="s">
        <v>164</v>
      </c>
      <c r="G57" s="543">
        <v>2.49</v>
      </c>
      <c r="H57" s="68">
        <v>11</v>
      </c>
      <c r="I57" s="68">
        <v>11</v>
      </c>
      <c r="J57" s="68">
        <v>0</v>
      </c>
      <c r="K57" s="68"/>
    </row>
    <row r="58" spans="1:11" ht="24.75" customHeight="1">
      <c r="A58" s="68">
        <v>44</v>
      </c>
      <c r="B58" s="68">
        <v>2</v>
      </c>
      <c r="C58" s="77" t="s">
        <v>75</v>
      </c>
      <c r="D58" s="69"/>
      <c r="E58" s="69"/>
      <c r="F58" s="69" t="s">
        <v>164</v>
      </c>
      <c r="G58" s="544">
        <v>5.98</v>
      </c>
      <c r="H58" s="69">
        <v>7</v>
      </c>
      <c r="I58" s="69">
        <v>7</v>
      </c>
      <c r="J58" s="69">
        <v>0</v>
      </c>
      <c r="K58" s="69"/>
    </row>
    <row r="59" spans="1:11" ht="24.75" customHeight="1">
      <c r="A59" s="68">
        <v>45</v>
      </c>
      <c r="B59" s="68">
        <v>3</v>
      </c>
      <c r="C59" s="77" t="s">
        <v>70</v>
      </c>
      <c r="D59" s="69"/>
      <c r="E59" s="69"/>
      <c r="F59" s="69" t="s">
        <v>164</v>
      </c>
      <c r="G59" s="544">
        <v>1</v>
      </c>
      <c r="H59" s="69">
        <v>9</v>
      </c>
      <c r="I59" s="69">
        <v>9</v>
      </c>
      <c r="J59" s="69">
        <v>0</v>
      </c>
      <c r="K59" s="69"/>
    </row>
    <row r="60" spans="1:11" ht="24.75" customHeight="1">
      <c r="A60" s="68">
        <v>46</v>
      </c>
      <c r="B60" s="68">
        <v>4</v>
      </c>
      <c r="C60" s="77" t="s">
        <v>73</v>
      </c>
      <c r="D60" s="69"/>
      <c r="E60" s="99" t="s">
        <v>164</v>
      </c>
      <c r="F60" s="69"/>
      <c r="G60" s="544">
        <v>6.45</v>
      </c>
      <c r="H60" s="69">
        <v>6</v>
      </c>
      <c r="I60" s="69">
        <v>6</v>
      </c>
      <c r="J60" s="69">
        <v>0</v>
      </c>
      <c r="K60" s="69"/>
    </row>
    <row r="61" spans="1:11" ht="24.75" customHeight="1">
      <c r="A61" s="68">
        <v>47</v>
      </c>
      <c r="B61" s="68">
        <v>5</v>
      </c>
      <c r="C61" s="77" t="s">
        <v>72</v>
      </c>
      <c r="D61" s="69"/>
      <c r="E61" s="99" t="s">
        <v>164</v>
      </c>
      <c r="F61" s="69"/>
      <c r="G61" s="544">
        <v>4.7</v>
      </c>
      <c r="H61" s="69">
        <v>11</v>
      </c>
      <c r="I61" s="69">
        <v>11</v>
      </c>
      <c r="J61" s="69">
        <v>0</v>
      </c>
      <c r="K61" s="69"/>
    </row>
    <row r="62" spans="1:11" ht="24.75" customHeight="1">
      <c r="A62" s="68">
        <v>48</v>
      </c>
      <c r="B62" s="68">
        <v>6</v>
      </c>
      <c r="C62" s="77" t="s">
        <v>71</v>
      </c>
      <c r="D62" s="69"/>
      <c r="E62" s="69"/>
      <c r="F62" s="69" t="s">
        <v>164</v>
      </c>
      <c r="G62" s="544">
        <v>4.44</v>
      </c>
      <c r="H62" s="69">
        <v>17</v>
      </c>
      <c r="I62" s="69">
        <v>17</v>
      </c>
      <c r="J62" s="69">
        <v>0</v>
      </c>
      <c r="K62" s="69"/>
    </row>
    <row r="63" spans="1:11" ht="24.75" customHeight="1">
      <c r="A63" s="68">
        <v>49</v>
      </c>
      <c r="B63" s="68">
        <v>7</v>
      </c>
      <c r="C63" s="77" t="s">
        <v>69</v>
      </c>
      <c r="D63" s="69"/>
      <c r="E63" s="69"/>
      <c r="F63" s="69" t="s">
        <v>164</v>
      </c>
      <c r="G63" s="544">
        <v>6</v>
      </c>
      <c r="H63" s="69">
        <v>9</v>
      </c>
      <c r="I63" s="69">
        <v>9</v>
      </c>
      <c r="J63" s="69">
        <v>0</v>
      </c>
      <c r="K63" s="69"/>
    </row>
    <row r="64" spans="1:11" ht="24.75" customHeight="1">
      <c r="A64" s="69">
        <v>50</v>
      </c>
      <c r="B64" s="69">
        <v>8</v>
      </c>
      <c r="C64" s="92" t="s">
        <v>76</v>
      </c>
      <c r="D64" s="69"/>
      <c r="E64" s="69"/>
      <c r="F64" s="69" t="s">
        <v>164</v>
      </c>
      <c r="G64" s="544">
        <v>3.03</v>
      </c>
      <c r="H64" s="69">
        <v>6</v>
      </c>
      <c r="I64" s="69">
        <v>6</v>
      </c>
      <c r="J64" s="69">
        <v>0</v>
      </c>
      <c r="K64" s="69"/>
    </row>
    <row r="65" spans="1:11" ht="24.75" customHeight="1">
      <c r="A65" s="69">
        <v>51</v>
      </c>
      <c r="B65" s="69">
        <v>9</v>
      </c>
      <c r="C65" s="77" t="s">
        <v>67</v>
      </c>
      <c r="D65" s="69"/>
      <c r="E65" s="69"/>
      <c r="F65" s="69" t="s">
        <v>164</v>
      </c>
      <c r="G65" s="544">
        <v>1.28</v>
      </c>
      <c r="H65" s="69">
        <v>7</v>
      </c>
      <c r="I65" s="69">
        <v>7</v>
      </c>
      <c r="J65" s="69">
        <v>0</v>
      </c>
      <c r="K65" s="69"/>
    </row>
    <row r="66" spans="1:11" ht="24.75" customHeight="1">
      <c r="A66" s="79">
        <v>52</v>
      </c>
      <c r="B66" s="79">
        <v>10</v>
      </c>
      <c r="C66" s="78" t="s">
        <v>68</v>
      </c>
      <c r="D66" s="70"/>
      <c r="E66" s="70"/>
      <c r="F66" s="70" t="s">
        <v>164</v>
      </c>
      <c r="G66" s="545">
        <v>1.85</v>
      </c>
      <c r="H66" s="70">
        <v>5</v>
      </c>
      <c r="I66" s="70">
        <v>5</v>
      </c>
      <c r="J66" s="70">
        <v>0</v>
      </c>
      <c r="K66" s="70"/>
    </row>
    <row r="67" spans="1:11" ht="24.75" customHeight="1">
      <c r="A67" s="821" t="s">
        <v>202</v>
      </c>
      <c r="B67" s="822"/>
      <c r="C67" s="823"/>
      <c r="D67" s="75"/>
      <c r="E67" s="75">
        <v>2</v>
      </c>
      <c r="F67" s="75">
        <v>8</v>
      </c>
      <c r="G67" s="553">
        <f>SUM(G57:G66)/10</f>
        <v>3.7220000000000004</v>
      </c>
      <c r="H67" s="75">
        <f>SUM(H57:H66)</f>
        <v>88</v>
      </c>
      <c r="I67" s="75">
        <f>SUM(I57:I66)</f>
        <v>88</v>
      </c>
      <c r="J67" s="75">
        <f>SUM(J57:J66)</f>
        <v>0</v>
      </c>
      <c r="K67" s="75">
        <f>SUM(K57:K66)</f>
        <v>0</v>
      </c>
    </row>
    <row r="68" spans="1:11" ht="24.75" customHeight="1">
      <c r="A68" s="68">
        <v>53</v>
      </c>
      <c r="B68" s="68">
        <v>1</v>
      </c>
      <c r="C68" s="76" t="s">
        <v>59</v>
      </c>
      <c r="D68" s="68"/>
      <c r="E68" s="68"/>
      <c r="F68" s="68" t="s">
        <v>164</v>
      </c>
      <c r="G68" s="543">
        <v>31.85</v>
      </c>
      <c r="H68" s="68">
        <v>8</v>
      </c>
      <c r="I68" s="68">
        <v>8</v>
      </c>
      <c r="J68" s="68">
        <v>0</v>
      </c>
      <c r="K68" s="68"/>
    </row>
    <row r="69" spans="1:11" ht="24.75" customHeight="1">
      <c r="A69" s="68">
        <v>54</v>
      </c>
      <c r="B69" s="68">
        <v>2</v>
      </c>
      <c r="C69" s="77" t="s">
        <v>60</v>
      </c>
      <c r="D69" s="69"/>
      <c r="E69" s="69"/>
      <c r="F69" s="69" t="s">
        <v>164</v>
      </c>
      <c r="G69" s="544">
        <v>32.83</v>
      </c>
      <c r="H69" s="69">
        <v>12</v>
      </c>
      <c r="I69" s="69">
        <v>11</v>
      </c>
      <c r="J69" s="69">
        <v>0</v>
      </c>
      <c r="K69" s="69"/>
    </row>
    <row r="70" spans="1:11" ht="24.75" customHeight="1">
      <c r="A70" s="68">
        <v>55</v>
      </c>
      <c r="B70" s="68">
        <v>3</v>
      </c>
      <c r="C70" s="77" t="s">
        <v>61</v>
      </c>
      <c r="D70" s="69"/>
      <c r="E70" s="69"/>
      <c r="F70" s="69" t="s">
        <v>164</v>
      </c>
      <c r="G70" s="544">
        <v>5.6</v>
      </c>
      <c r="H70" s="69">
        <v>10</v>
      </c>
      <c r="I70" s="69">
        <v>10</v>
      </c>
      <c r="J70" s="69">
        <v>0</v>
      </c>
      <c r="K70" s="69"/>
    </row>
    <row r="71" spans="1:11" ht="24.75" customHeight="1">
      <c r="A71" s="68">
        <v>56</v>
      </c>
      <c r="B71" s="68">
        <v>4</v>
      </c>
      <c r="C71" s="77" t="s">
        <v>63</v>
      </c>
      <c r="D71" s="69"/>
      <c r="E71" s="69"/>
      <c r="F71" s="69" t="s">
        <v>164</v>
      </c>
      <c r="G71" s="544">
        <v>24</v>
      </c>
      <c r="H71" s="69">
        <v>7</v>
      </c>
      <c r="I71" s="69">
        <v>7</v>
      </c>
      <c r="J71" s="69">
        <v>0</v>
      </c>
      <c r="K71" s="69"/>
    </row>
    <row r="72" spans="1:11" ht="24.75" customHeight="1">
      <c r="A72" s="68">
        <v>57</v>
      </c>
      <c r="B72" s="68">
        <v>5</v>
      </c>
      <c r="C72" s="563" t="s">
        <v>231</v>
      </c>
      <c r="D72" s="69"/>
      <c r="E72" s="69"/>
      <c r="F72" s="69" t="s">
        <v>164</v>
      </c>
      <c r="G72" s="544">
        <v>19.86</v>
      </c>
      <c r="H72" s="69">
        <v>6</v>
      </c>
      <c r="I72" s="69">
        <v>6</v>
      </c>
      <c r="J72" s="69">
        <v>0</v>
      </c>
      <c r="K72" s="69"/>
    </row>
    <row r="73" spans="1:11" ht="24.75" customHeight="1">
      <c r="A73" s="68">
        <v>58</v>
      </c>
      <c r="B73" s="68">
        <v>6</v>
      </c>
      <c r="C73" s="563" t="s">
        <v>230</v>
      </c>
      <c r="D73" s="69"/>
      <c r="E73" s="69"/>
      <c r="F73" s="69" t="s">
        <v>164</v>
      </c>
      <c r="G73" s="544">
        <v>21.9</v>
      </c>
      <c r="H73" s="69">
        <v>11</v>
      </c>
      <c r="I73" s="69">
        <v>11</v>
      </c>
      <c r="J73" s="69">
        <v>0</v>
      </c>
      <c r="K73" s="69"/>
    </row>
    <row r="74" spans="1:11" ht="24.75" customHeight="1">
      <c r="A74" s="68">
        <v>59</v>
      </c>
      <c r="B74" s="68">
        <v>7</v>
      </c>
      <c r="C74" s="77" t="s">
        <v>64</v>
      </c>
      <c r="D74" s="69"/>
      <c r="E74" s="69"/>
      <c r="F74" s="69" t="s">
        <v>164</v>
      </c>
      <c r="G74" s="544">
        <v>7.5</v>
      </c>
      <c r="H74" s="69">
        <v>8</v>
      </c>
      <c r="I74" s="69">
        <v>8</v>
      </c>
      <c r="J74" s="69">
        <v>0</v>
      </c>
      <c r="K74" s="69"/>
    </row>
    <row r="75" spans="1:11" ht="24.75" customHeight="1">
      <c r="A75" s="70">
        <v>60</v>
      </c>
      <c r="B75" s="68">
        <v>8</v>
      </c>
      <c r="C75" s="78" t="s">
        <v>65</v>
      </c>
      <c r="D75" s="70"/>
      <c r="E75" s="70"/>
      <c r="F75" s="70" t="s">
        <v>164</v>
      </c>
      <c r="G75" s="545">
        <v>35.45</v>
      </c>
      <c r="H75" s="70">
        <v>6</v>
      </c>
      <c r="I75" s="70">
        <v>6</v>
      </c>
      <c r="J75" s="70">
        <v>0</v>
      </c>
      <c r="K75" s="70"/>
    </row>
    <row r="76" spans="1:11" ht="24.75" customHeight="1">
      <c r="A76" s="811" t="s">
        <v>174</v>
      </c>
      <c r="B76" s="812"/>
      <c r="C76" s="813"/>
      <c r="D76" s="5"/>
      <c r="E76" s="5"/>
      <c r="F76" s="5">
        <v>8</v>
      </c>
      <c r="G76" s="542">
        <f>SUM(G68:G75)/6</f>
        <v>29.831666666666667</v>
      </c>
      <c r="H76" s="5">
        <f>SUM(H68:H75)</f>
        <v>68</v>
      </c>
      <c r="I76" s="5">
        <f>SUM(I68:I75)</f>
        <v>67</v>
      </c>
      <c r="J76" s="5">
        <f>SUM(J57:J75)</f>
        <v>0</v>
      </c>
      <c r="K76" s="5"/>
    </row>
    <row r="77" spans="1:13" ht="24.75" customHeight="1">
      <c r="A77" s="68">
        <v>61</v>
      </c>
      <c r="B77" s="68">
        <v>1</v>
      </c>
      <c r="C77" s="77" t="s">
        <v>81</v>
      </c>
      <c r="D77" s="68"/>
      <c r="E77" s="68"/>
      <c r="F77" s="68" t="s">
        <v>164</v>
      </c>
      <c r="G77" s="543">
        <v>20.3</v>
      </c>
      <c r="H77" s="68">
        <v>6</v>
      </c>
      <c r="I77" s="68">
        <v>6</v>
      </c>
      <c r="J77" s="68">
        <v>0</v>
      </c>
      <c r="K77" s="68"/>
      <c r="M77" s="550"/>
    </row>
    <row r="78" spans="1:13" ht="24.75" customHeight="1">
      <c r="A78" s="68">
        <v>62</v>
      </c>
      <c r="B78" s="68">
        <v>2</v>
      </c>
      <c r="C78" s="77" t="s">
        <v>80</v>
      </c>
      <c r="D78" s="69"/>
      <c r="E78" s="69"/>
      <c r="F78" s="69" t="s">
        <v>164</v>
      </c>
      <c r="G78" s="544">
        <v>15</v>
      </c>
      <c r="H78" s="69">
        <v>6</v>
      </c>
      <c r="I78" s="69">
        <v>6</v>
      </c>
      <c r="J78" s="69">
        <v>0</v>
      </c>
      <c r="K78" s="69"/>
      <c r="M78" s="550"/>
    </row>
    <row r="79" spans="1:13" ht="24.75" customHeight="1">
      <c r="A79" s="68">
        <v>63</v>
      </c>
      <c r="B79" s="68">
        <v>3</v>
      </c>
      <c r="C79" s="77" t="s">
        <v>78</v>
      </c>
      <c r="D79" s="69"/>
      <c r="E79" s="69"/>
      <c r="F79" s="69" t="s">
        <v>164</v>
      </c>
      <c r="G79" s="544">
        <v>3.2</v>
      </c>
      <c r="H79" s="69">
        <v>9</v>
      </c>
      <c r="I79" s="69">
        <v>9</v>
      </c>
      <c r="J79" s="69">
        <v>0</v>
      </c>
      <c r="K79" s="69"/>
      <c r="M79" s="550"/>
    </row>
    <row r="80" spans="1:13" ht="24.75" customHeight="1">
      <c r="A80" s="68">
        <v>64</v>
      </c>
      <c r="B80" s="68">
        <v>4</v>
      </c>
      <c r="C80" s="563" t="s">
        <v>222</v>
      </c>
      <c r="D80" s="69"/>
      <c r="E80" s="69"/>
      <c r="F80" s="69" t="s">
        <v>164</v>
      </c>
      <c r="G80" s="544">
        <v>1.4</v>
      </c>
      <c r="H80" s="69">
        <v>6</v>
      </c>
      <c r="I80" s="69">
        <v>6</v>
      </c>
      <c r="J80" s="69">
        <v>0</v>
      </c>
      <c r="K80" s="69"/>
      <c r="M80" s="550"/>
    </row>
    <row r="81" spans="1:11" ht="24.75" customHeight="1">
      <c r="A81" s="68">
        <v>65</v>
      </c>
      <c r="B81" s="68">
        <v>5</v>
      </c>
      <c r="C81" s="77" t="s">
        <v>79</v>
      </c>
      <c r="D81" s="69"/>
      <c r="E81" s="69"/>
      <c r="F81" s="69" t="s">
        <v>164</v>
      </c>
      <c r="G81" s="544">
        <v>14.1</v>
      </c>
      <c r="H81" s="69">
        <v>9</v>
      </c>
      <c r="I81" s="69">
        <v>9</v>
      </c>
      <c r="J81" s="69">
        <v>0</v>
      </c>
      <c r="K81" s="69"/>
    </row>
    <row r="82" spans="1:11" ht="24.75" customHeight="1">
      <c r="A82" s="68">
        <v>66</v>
      </c>
      <c r="B82" s="68">
        <v>6</v>
      </c>
      <c r="C82" s="78" t="s">
        <v>29</v>
      </c>
      <c r="D82" s="69"/>
      <c r="E82" s="69"/>
      <c r="F82" s="69" t="s">
        <v>164</v>
      </c>
      <c r="G82" s="546">
        <v>1.5</v>
      </c>
      <c r="H82" s="69">
        <v>8</v>
      </c>
      <c r="I82" s="69">
        <v>8</v>
      </c>
      <c r="J82" s="69">
        <v>0</v>
      </c>
      <c r="K82" s="69"/>
    </row>
    <row r="83" spans="1:11" ht="24.75" customHeight="1">
      <c r="A83" s="74">
        <v>67</v>
      </c>
      <c r="B83" s="74">
        <v>7</v>
      </c>
      <c r="C83" s="575" t="s">
        <v>27</v>
      </c>
      <c r="D83" s="70"/>
      <c r="E83" s="70"/>
      <c r="F83" s="70" t="s">
        <v>164</v>
      </c>
      <c r="G83" s="545">
        <v>5.7</v>
      </c>
      <c r="H83" s="70">
        <v>8</v>
      </c>
      <c r="I83" s="70">
        <v>8</v>
      </c>
      <c r="J83" s="70">
        <v>0</v>
      </c>
      <c r="K83" s="70"/>
    </row>
    <row r="84" spans="1:11" ht="24.75" customHeight="1">
      <c r="A84" s="814" t="s">
        <v>173</v>
      </c>
      <c r="B84" s="815"/>
      <c r="C84" s="816"/>
      <c r="D84" s="75"/>
      <c r="E84" s="5"/>
      <c r="F84" s="5">
        <v>7</v>
      </c>
      <c r="G84" s="542">
        <f>SUM(G77:G83)/7</f>
        <v>8.742857142857144</v>
      </c>
      <c r="H84" s="5">
        <f>SUM(H77:H83)</f>
        <v>52</v>
      </c>
      <c r="I84" s="5">
        <f>SUM(I77:I83)</f>
        <v>52</v>
      </c>
      <c r="J84" s="5">
        <f>SUM(J77:J83)</f>
        <v>0</v>
      </c>
      <c r="K84" s="75"/>
    </row>
    <row r="85" spans="1:12" ht="24.75" customHeight="1">
      <c r="A85" s="68">
        <v>68</v>
      </c>
      <c r="B85" s="68">
        <v>1</v>
      </c>
      <c r="C85" s="562" t="s">
        <v>84</v>
      </c>
      <c r="D85" s="68"/>
      <c r="E85" s="68"/>
      <c r="F85" s="68" t="s">
        <v>164</v>
      </c>
      <c r="G85" s="543">
        <v>2.47</v>
      </c>
      <c r="H85" s="68">
        <v>7</v>
      </c>
      <c r="I85" s="68">
        <v>7</v>
      </c>
      <c r="J85" s="68">
        <v>0</v>
      </c>
      <c r="K85" s="68"/>
      <c r="L85" s="84"/>
    </row>
    <row r="86" spans="1:26" ht="24.75" customHeight="1">
      <c r="A86" s="68">
        <v>69</v>
      </c>
      <c r="B86" s="68">
        <v>2</v>
      </c>
      <c r="C86" s="77" t="s">
        <v>83</v>
      </c>
      <c r="D86" s="69"/>
      <c r="E86" s="69"/>
      <c r="F86" s="69" t="s">
        <v>164</v>
      </c>
      <c r="G86" s="544">
        <v>17.6</v>
      </c>
      <c r="H86" s="69">
        <v>6</v>
      </c>
      <c r="I86" s="69">
        <v>6</v>
      </c>
      <c r="J86" s="69">
        <v>0</v>
      </c>
      <c r="K86" s="69"/>
      <c r="X86" s="137"/>
      <c r="Y86" s="137"/>
      <c r="Z86" s="137"/>
    </row>
    <row r="87" spans="1:26" ht="24.75" customHeight="1">
      <c r="A87" s="68">
        <v>70</v>
      </c>
      <c r="B87" s="68">
        <v>3</v>
      </c>
      <c r="C87" s="77" t="s">
        <v>97</v>
      </c>
      <c r="D87" s="69"/>
      <c r="E87" s="69"/>
      <c r="F87" s="69" t="s">
        <v>164</v>
      </c>
      <c r="G87" s="544">
        <v>1.7</v>
      </c>
      <c r="H87" s="69">
        <v>7</v>
      </c>
      <c r="I87" s="69">
        <v>7</v>
      </c>
      <c r="J87" s="69">
        <v>0</v>
      </c>
      <c r="K87" s="69"/>
      <c r="L87" s="84"/>
      <c r="X87" s="137"/>
      <c r="Y87" s="564" t="s">
        <v>88</v>
      </c>
      <c r="Z87" s="137"/>
    </row>
    <row r="88" spans="1:26" ht="24.75" customHeight="1">
      <c r="A88" s="68">
        <v>71</v>
      </c>
      <c r="B88" s="68">
        <v>4</v>
      </c>
      <c r="C88" s="76" t="s">
        <v>82</v>
      </c>
      <c r="D88" s="69"/>
      <c r="E88" s="69"/>
      <c r="F88" s="69" t="s">
        <v>164</v>
      </c>
      <c r="G88" s="544">
        <v>3.92</v>
      </c>
      <c r="H88" s="69">
        <v>9</v>
      </c>
      <c r="I88" s="69">
        <v>9</v>
      </c>
      <c r="J88" s="69">
        <v>0</v>
      </c>
      <c r="K88" s="69"/>
      <c r="L88" s="84"/>
      <c r="X88" s="137"/>
      <c r="Y88" s="137"/>
      <c r="Z88" s="137"/>
    </row>
    <row r="89" spans="1:12" ht="24.75" customHeight="1">
      <c r="A89" s="68">
        <v>72</v>
      </c>
      <c r="B89" s="68">
        <v>5</v>
      </c>
      <c r="C89" s="77" t="s">
        <v>85</v>
      </c>
      <c r="D89" s="69"/>
      <c r="E89" s="69"/>
      <c r="F89" s="69" t="s">
        <v>164</v>
      </c>
      <c r="G89" s="544">
        <v>10.23</v>
      </c>
      <c r="H89" s="69">
        <v>8</v>
      </c>
      <c r="I89" s="69">
        <v>8</v>
      </c>
      <c r="J89" s="69">
        <v>0</v>
      </c>
      <c r="K89" s="69"/>
      <c r="L89" s="84"/>
    </row>
    <row r="90" spans="1:12" ht="24.75" customHeight="1">
      <c r="A90" s="68">
        <v>73</v>
      </c>
      <c r="B90" s="68">
        <v>6</v>
      </c>
      <c r="C90" s="77" t="s">
        <v>94</v>
      </c>
      <c r="D90" s="69"/>
      <c r="E90" s="69"/>
      <c r="F90" s="69"/>
      <c r="G90" s="544">
        <v>5.4</v>
      </c>
      <c r="H90" s="69">
        <v>5</v>
      </c>
      <c r="I90" s="69">
        <v>5</v>
      </c>
      <c r="J90" s="69">
        <v>0</v>
      </c>
      <c r="K90" s="69"/>
      <c r="L90" s="84"/>
    </row>
    <row r="91" spans="1:12" ht="24.75" customHeight="1">
      <c r="A91" s="68">
        <v>74</v>
      </c>
      <c r="B91" s="68">
        <v>7</v>
      </c>
      <c r="C91" s="77" t="s">
        <v>86</v>
      </c>
      <c r="D91" s="69"/>
      <c r="E91" s="69"/>
      <c r="F91" s="99" t="s">
        <v>164</v>
      </c>
      <c r="G91" s="544">
        <v>3.45</v>
      </c>
      <c r="H91" s="69">
        <v>14</v>
      </c>
      <c r="I91" s="69">
        <v>14</v>
      </c>
      <c r="J91" s="69">
        <v>0</v>
      </c>
      <c r="K91" s="69"/>
      <c r="L91" s="84"/>
    </row>
    <row r="92" spans="1:12" ht="24.75" customHeight="1">
      <c r="A92" s="68">
        <v>75</v>
      </c>
      <c r="B92" s="68">
        <v>8</v>
      </c>
      <c r="C92" s="77" t="s">
        <v>87</v>
      </c>
      <c r="D92" s="99" t="s">
        <v>164</v>
      </c>
      <c r="E92" s="69"/>
      <c r="F92" s="69"/>
      <c r="G92" s="565">
        <v>0.003</v>
      </c>
      <c r="H92" s="69">
        <v>8</v>
      </c>
      <c r="I92" s="69">
        <v>8</v>
      </c>
      <c r="J92" s="69">
        <v>2</v>
      </c>
      <c r="K92" s="69"/>
      <c r="L92" s="84"/>
    </row>
    <row r="93" spans="1:17" ht="24.75" customHeight="1">
      <c r="A93" s="68">
        <v>76</v>
      </c>
      <c r="B93" s="68">
        <v>9</v>
      </c>
      <c r="C93" s="77" t="s">
        <v>89</v>
      </c>
      <c r="D93" s="69"/>
      <c r="E93" s="99" t="s">
        <v>164</v>
      </c>
      <c r="F93" s="69"/>
      <c r="G93" s="565">
        <v>0.028</v>
      </c>
      <c r="H93" s="69">
        <v>9</v>
      </c>
      <c r="I93" s="69">
        <v>9</v>
      </c>
      <c r="J93" s="69">
        <v>0</v>
      </c>
      <c r="K93" s="69"/>
      <c r="L93" s="84"/>
      <c r="M93" s="550"/>
      <c r="N93" s="137"/>
      <c r="O93" s="137"/>
      <c r="P93" s="137"/>
      <c r="Q93" s="137"/>
    </row>
    <row r="94" spans="1:12" ht="24.75" customHeight="1">
      <c r="A94" s="68">
        <v>77</v>
      </c>
      <c r="B94" s="68">
        <v>10</v>
      </c>
      <c r="C94" s="77" t="s">
        <v>90</v>
      </c>
      <c r="D94" s="69"/>
      <c r="E94" s="69"/>
      <c r="F94" s="69" t="s">
        <v>164</v>
      </c>
      <c r="G94" s="544">
        <v>5</v>
      </c>
      <c r="H94" s="69">
        <v>7</v>
      </c>
      <c r="I94" s="69">
        <v>7</v>
      </c>
      <c r="J94" s="69">
        <v>0</v>
      </c>
      <c r="K94" s="69"/>
      <c r="L94" s="84"/>
    </row>
    <row r="95" spans="1:12" ht="24.75" customHeight="1">
      <c r="A95" s="69">
        <v>78</v>
      </c>
      <c r="B95" s="69">
        <v>11</v>
      </c>
      <c r="C95" s="77" t="s">
        <v>91</v>
      </c>
      <c r="D95" s="69"/>
      <c r="E95" s="69"/>
      <c r="F95" s="99" t="s">
        <v>164</v>
      </c>
      <c r="G95" s="544">
        <v>10.43</v>
      </c>
      <c r="H95" s="69">
        <v>9</v>
      </c>
      <c r="I95" s="69">
        <v>9</v>
      </c>
      <c r="J95" s="69">
        <v>0</v>
      </c>
      <c r="K95" s="69"/>
      <c r="L95" s="84"/>
    </row>
    <row r="96" spans="1:12" ht="24.75" customHeight="1">
      <c r="A96" s="69">
        <v>79</v>
      </c>
      <c r="B96" s="69">
        <v>12</v>
      </c>
      <c r="C96" s="77" t="s">
        <v>221</v>
      </c>
      <c r="D96" s="69"/>
      <c r="E96" s="69"/>
      <c r="F96" s="99" t="s">
        <v>164</v>
      </c>
      <c r="G96" s="544">
        <v>7.36</v>
      </c>
      <c r="H96" s="69">
        <v>6</v>
      </c>
      <c r="I96" s="69">
        <v>6</v>
      </c>
      <c r="J96" s="69">
        <v>0</v>
      </c>
      <c r="K96" s="69"/>
      <c r="L96" s="84"/>
    </row>
    <row r="97" spans="1:12" ht="24.75" customHeight="1">
      <c r="A97" s="68">
        <v>80</v>
      </c>
      <c r="B97" s="68">
        <v>13</v>
      </c>
      <c r="C97" s="563" t="s">
        <v>92</v>
      </c>
      <c r="D97" s="69"/>
      <c r="E97" s="99" t="s">
        <v>164</v>
      </c>
      <c r="F97" s="69"/>
      <c r="G97" s="544">
        <v>3.42</v>
      </c>
      <c r="H97" s="69">
        <v>9</v>
      </c>
      <c r="I97" s="69">
        <v>9</v>
      </c>
      <c r="J97" s="69">
        <v>0</v>
      </c>
      <c r="K97" s="69"/>
      <c r="L97" s="84"/>
    </row>
    <row r="98" spans="1:12" ht="24.75" customHeight="1">
      <c r="A98" s="68">
        <v>81</v>
      </c>
      <c r="B98" s="68">
        <v>14</v>
      </c>
      <c r="C98" s="77" t="s">
        <v>96</v>
      </c>
      <c r="D98" s="69"/>
      <c r="E98" s="99" t="s">
        <v>164</v>
      </c>
      <c r="F98" s="69"/>
      <c r="G98" s="544">
        <v>15.6</v>
      </c>
      <c r="H98" s="69">
        <v>6</v>
      </c>
      <c r="I98" s="69">
        <v>6</v>
      </c>
      <c r="J98" s="69">
        <v>0</v>
      </c>
      <c r="K98" s="69"/>
      <c r="L98" s="84"/>
    </row>
    <row r="99" spans="1:12" ht="24.75" customHeight="1">
      <c r="A99" s="68">
        <v>82</v>
      </c>
      <c r="B99" s="68">
        <v>15</v>
      </c>
      <c r="C99" s="77" t="s">
        <v>93</v>
      </c>
      <c r="D99" s="69"/>
      <c r="E99" s="99" t="s">
        <v>164</v>
      </c>
      <c r="F99" s="69"/>
      <c r="G99" s="544">
        <v>0.65</v>
      </c>
      <c r="H99" s="69">
        <v>9</v>
      </c>
      <c r="I99" s="69">
        <v>9</v>
      </c>
      <c r="J99" s="69">
        <v>0</v>
      </c>
      <c r="K99" s="69"/>
      <c r="L99" s="84"/>
    </row>
    <row r="100" spans="1:12" ht="24.75" customHeight="1">
      <c r="A100" s="74">
        <v>83</v>
      </c>
      <c r="B100" s="74">
        <v>16</v>
      </c>
      <c r="C100" s="563" t="s">
        <v>88</v>
      </c>
      <c r="D100" s="70"/>
      <c r="E100" s="190" t="s">
        <v>164</v>
      </c>
      <c r="F100" s="70"/>
      <c r="G100" s="545">
        <v>0.49</v>
      </c>
      <c r="H100" s="70">
        <v>12</v>
      </c>
      <c r="I100" s="70">
        <v>12</v>
      </c>
      <c r="J100" s="69">
        <v>0</v>
      </c>
      <c r="K100" s="70"/>
      <c r="L100" s="84"/>
    </row>
    <row r="101" spans="1:17" s="89" customFormat="1" ht="24.75" customHeight="1">
      <c r="A101" s="811" t="s">
        <v>175</v>
      </c>
      <c r="B101" s="812"/>
      <c r="C101" s="813"/>
      <c r="D101" s="5">
        <v>1</v>
      </c>
      <c r="E101" s="5">
        <v>5</v>
      </c>
      <c r="F101" s="5">
        <v>11</v>
      </c>
      <c r="G101" s="542">
        <f>SUM(G85:G100)/16</f>
        <v>5.4844375</v>
      </c>
      <c r="H101" s="5">
        <f>SUM(H85:H100)</f>
        <v>131</v>
      </c>
      <c r="I101" s="5">
        <f>SUM(I85:I100)</f>
        <v>131</v>
      </c>
      <c r="J101" s="5">
        <f>SUM(J85:J100)</f>
        <v>2</v>
      </c>
      <c r="K101" s="5"/>
      <c r="L101" s="137"/>
      <c r="M101" s="548"/>
      <c r="N101"/>
      <c r="O101"/>
      <c r="P101"/>
      <c r="Q101"/>
    </row>
    <row r="102" spans="1:11" ht="24.75" customHeight="1">
      <c r="A102" s="68">
        <v>84</v>
      </c>
      <c r="B102" s="68">
        <v>1</v>
      </c>
      <c r="C102" s="76" t="s">
        <v>98</v>
      </c>
      <c r="D102" s="189" t="s">
        <v>164</v>
      </c>
      <c r="E102" s="68"/>
      <c r="F102" s="68"/>
      <c r="G102" s="547">
        <v>3.26</v>
      </c>
      <c r="H102" s="68">
        <v>10</v>
      </c>
      <c r="I102" s="68">
        <v>10</v>
      </c>
      <c r="J102" s="68">
        <v>0</v>
      </c>
      <c r="K102" s="68"/>
    </row>
    <row r="103" spans="1:11" ht="24.75" customHeight="1">
      <c r="A103" s="68">
        <v>85</v>
      </c>
      <c r="B103" s="68">
        <v>2</v>
      </c>
      <c r="C103" s="77" t="s">
        <v>100</v>
      </c>
      <c r="D103" s="99" t="s">
        <v>164</v>
      </c>
      <c r="E103" s="69"/>
      <c r="F103" s="69"/>
      <c r="G103" s="544">
        <v>3.27</v>
      </c>
      <c r="H103" s="69">
        <v>4</v>
      </c>
      <c r="I103" s="69">
        <v>4</v>
      </c>
      <c r="J103" s="69">
        <v>0</v>
      </c>
      <c r="K103" s="69"/>
    </row>
    <row r="104" spans="1:11" ht="24.75" customHeight="1">
      <c r="A104" s="68">
        <v>86</v>
      </c>
      <c r="B104" s="68">
        <v>3</v>
      </c>
      <c r="C104" s="77" t="s">
        <v>101</v>
      </c>
      <c r="D104" s="99" t="s">
        <v>164</v>
      </c>
      <c r="E104" s="69"/>
      <c r="F104" s="69"/>
      <c r="G104" s="544">
        <v>2.89</v>
      </c>
      <c r="H104" s="69">
        <v>5</v>
      </c>
      <c r="I104" s="69">
        <v>5</v>
      </c>
      <c r="J104" s="69">
        <v>0</v>
      </c>
      <c r="K104" s="69"/>
    </row>
    <row r="105" spans="1:11" ht="24.75" customHeight="1">
      <c r="A105" s="68">
        <v>87</v>
      </c>
      <c r="B105" s="68">
        <v>4</v>
      </c>
      <c r="C105" s="563" t="s">
        <v>220</v>
      </c>
      <c r="D105" s="99" t="s">
        <v>164</v>
      </c>
      <c r="E105" s="69"/>
      <c r="F105" s="69"/>
      <c r="G105" s="544">
        <v>3.64</v>
      </c>
      <c r="H105" s="69">
        <v>11</v>
      </c>
      <c r="I105" s="69">
        <v>11</v>
      </c>
      <c r="J105" s="69">
        <v>0</v>
      </c>
      <c r="K105" s="69"/>
    </row>
    <row r="106" spans="1:11" ht="24.75" customHeight="1">
      <c r="A106" s="68">
        <v>88</v>
      </c>
      <c r="B106" s="68">
        <v>5</v>
      </c>
      <c r="C106" s="77" t="s">
        <v>102</v>
      </c>
      <c r="D106" s="69"/>
      <c r="E106" s="69"/>
      <c r="F106" s="99" t="s">
        <v>164</v>
      </c>
      <c r="G106" s="544">
        <v>3.6</v>
      </c>
      <c r="H106" s="69">
        <v>14</v>
      </c>
      <c r="I106" s="69">
        <v>14</v>
      </c>
      <c r="J106" s="69">
        <v>0</v>
      </c>
      <c r="K106" s="69"/>
    </row>
    <row r="107" spans="1:11" ht="24.75" customHeight="1">
      <c r="A107" s="68">
        <v>89</v>
      </c>
      <c r="B107" s="74">
        <v>6</v>
      </c>
      <c r="C107" s="92" t="s">
        <v>103</v>
      </c>
      <c r="D107" s="70"/>
      <c r="E107" s="70"/>
      <c r="F107" s="190" t="s">
        <v>164</v>
      </c>
      <c r="G107" s="545">
        <v>2</v>
      </c>
      <c r="H107" s="70">
        <v>11</v>
      </c>
      <c r="I107" s="70">
        <v>11</v>
      </c>
      <c r="J107" s="69">
        <v>0</v>
      </c>
      <c r="K107" s="70"/>
    </row>
    <row r="108" spans="1:13" ht="24.75" customHeight="1">
      <c r="A108" s="811" t="s">
        <v>176</v>
      </c>
      <c r="B108" s="812"/>
      <c r="C108" s="813"/>
      <c r="D108" s="5">
        <v>4</v>
      </c>
      <c r="E108" s="5">
        <v>0</v>
      </c>
      <c r="F108" s="5">
        <v>2</v>
      </c>
      <c r="G108" s="542">
        <f>SUM(G102:G107)/6</f>
        <v>3.11</v>
      </c>
      <c r="H108" s="5">
        <f>SUM(H102:H107)</f>
        <v>55</v>
      </c>
      <c r="I108" s="5">
        <f>SUM(I102:I107)</f>
        <v>55</v>
      </c>
      <c r="J108" s="5">
        <f>SUM(J102:J107)</f>
        <v>0</v>
      </c>
      <c r="K108" s="5"/>
      <c r="M108" s="548">
        <f>SUM(G102:G107)</f>
        <v>18.66</v>
      </c>
    </row>
    <row r="109" spans="1:11" ht="24.75" customHeight="1">
      <c r="A109" s="68">
        <v>101</v>
      </c>
      <c r="B109" s="68">
        <v>1</v>
      </c>
      <c r="C109" s="77" t="s">
        <v>113</v>
      </c>
      <c r="D109" s="69"/>
      <c r="E109" s="69" t="s">
        <v>164</v>
      </c>
      <c r="F109" s="69"/>
      <c r="G109" s="544">
        <v>2.42</v>
      </c>
      <c r="H109" s="69">
        <v>5</v>
      </c>
      <c r="I109" s="69">
        <v>5</v>
      </c>
      <c r="J109" s="69">
        <v>0</v>
      </c>
      <c r="K109" s="69"/>
    </row>
    <row r="110" spans="1:11" ht="24.75" customHeight="1">
      <c r="A110" s="68">
        <v>91</v>
      </c>
      <c r="B110" s="68">
        <v>2</v>
      </c>
      <c r="C110" s="77" t="s">
        <v>105</v>
      </c>
      <c r="D110" s="69"/>
      <c r="E110" s="69"/>
      <c r="F110" s="69" t="s">
        <v>164</v>
      </c>
      <c r="G110" s="544">
        <v>10.76</v>
      </c>
      <c r="H110" s="69">
        <v>8</v>
      </c>
      <c r="I110" s="69">
        <v>8</v>
      </c>
      <c r="J110" s="69">
        <v>0</v>
      </c>
      <c r="K110" s="69"/>
    </row>
    <row r="111" spans="1:11" ht="24.75" customHeight="1">
      <c r="A111" s="68">
        <v>93</v>
      </c>
      <c r="B111" s="68">
        <v>3</v>
      </c>
      <c r="C111" s="77" t="s">
        <v>107</v>
      </c>
      <c r="D111" s="69" t="s">
        <v>164</v>
      </c>
      <c r="E111" s="69"/>
      <c r="F111" s="69"/>
      <c r="G111" s="544">
        <v>1</v>
      </c>
      <c r="H111" s="69">
        <v>6</v>
      </c>
      <c r="I111" s="69">
        <v>6</v>
      </c>
      <c r="J111" s="69">
        <v>0</v>
      </c>
      <c r="K111" s="69"/>
    </row>
    <row r="112" spans="1:11" ht="24.75" customHeight="1">
      <c r="A112" s="68">
        <v>95</v>
      </c>
      <c r="B112" s="68">
        <v>4</v>
      </c>
      <c r="C112" s="77" t="s">
        <v>109</v>
      </c>
      <c r="D112" s="69"/>
      <c r="E112" s="69" t="s">
        <v>164</v>
      </c>
      <c r="F112" s="69"/>
      <c r="G112" s="544">
        <v>3.44</v>
      </c>
      <c r="H112" s="69">
        <v>7</v>
      </c>
      <c r="I112" s="69">
        <v>7</v>
      </c>
      <c r="J112" s="69">
        <v>0</v>
      </c>
      <c r="K112" s="69"/>
    </row>
    <row r="113" spans="1:11" ht="24.75" customHeight="1">
      <c r="A113" s="68">
        <v>96</v>
      </c>
      <c r="B113" s="68">
        <v>5</v>
      </c>
      <c r="C113" s="77" t="s">
        <v>110</v>
      </c>
      <c r="D113" s="69" t="s">
        <v>164</v>
      </c>
      <c r="E113" s="69"/>
      <c r="F113" s="69"/>
      <c r="G113" s="544">
        <v>2.41</v>
      </c>
      <c r="H113" s="69">
        <v>7</v>
      </c>
      <c r="I113" s="69">
        <v>7</v>
      </c>
      <c r="J113" s="69">
        <v>0</v>
      </c>
      <c r="K113" s="69"/>
    </row>
    <row r="114" spans="1:11" ht="24.75" customHeight="1">
      <c r="A114" s="68">
        <v>90</v>
      </c>
      <c r="B114" s="68">
        <v>6</v>
      </c>
      <c r="C114" s="76" t="s">
        <v>104</v>
      </c>
      <c r="D114" s="68"/>
      <c r="E114" s="68"/>
      <c r="F114" s="68" t="s">
        <v>164</v>
      </c>
      <c r="G114" s="543">
        <v>7.1</v>
      </c>
      <c r="H114" s="68">
        <v>13</v>
      </c>
      <c r="I114" s="68">
        <v>13</v>
      </c>
      <c r="J114" s="68">
        <v>0</v>
      </c>
      <c r="K114" s="68"/>
    </row>
    <row r="115" spans="1:11" ht="24.75" customHeight="1">
      <c r="A115" s="68">
        <v>100</v>
      </c>
      <c r="B115" s="68">
        <v>7</v>
      </c>
      <c r="C115" s="77" t="s">
        <v>112</v>
      </c>
      <c r="D115" s="69"/>
      <c r="E115" s="69" t="s">
        <v>164</v>
      </c>
      <c r="F115" s="69"/>
      <c r="G115" s="544">
        <v>0.68</v>
      </c>
      <c r="H115" s="69">
        <v>5</v>
      </c>
      <c r="I115" s="69">
        <v>5</v>
      </c>
      <c r="J115" s="69">
        <v>0</v>
      </c>
      <c r="K115" s="69"/>
    </row>
    <row r="116" spans="1:11" ht="24.75" customHeight="1">
      <c r="A116" s="68">
        <v>99</v>
      </c>
      <c r="B116" s="68">
        <v>8</v>
      </c>
      <c r="C116" s="77" t="s">
        <v>34</v>
      </c>
      <c r="D116" s="69"/>
      <c r="E116" s="69" t="s">
        <v>164</v>
      </c>
      <c r="F116" s="69"/>
      <c r="G116" s="544">
        <v>4.58</v>
      </c>
      <c r="H116" s="69">
        <v>9</v>
      </c>
      <c r="I116" s="69">
        <v>9</v>
      </c>
      <c r="J116" s="69">
        <v>0</v>
      </c>
      <c r="K116" s="69"/>
    </row>
    <row r="117" spans="1:11" ht="24.75" customHeight="1">
      <c r="A117" s="68">
        <v>94</v>
      </c>
      <c r="B117" s="68">
        <v>9</v>
      </c>
      <c r="C117" s="77" t="s">
        <v>108</v>
      </c>
      <c r="D117" s="69"/>
      <c r="E117" s="69" t="s">
        <v>164</v>
      </c>
      <c r="F117" s="69"/>
      <c r="G117" s="544">
        <v>2.93</v>
      </c>
      <c r="H117" s="69">
        <v>8</v>
      </c>
      <c r="I117" s="69">
        <v>8</v>
      </c>
      <c r="J117" s="69">
        <v>1</v>
      </c>
      <c r="K117" s="69"/>
    </row>
    <row r="118" spans="1:11" ht="24.75" customHeight="1">
      <c r="A118" s="68">
        <v>92</v>
      </c>
      <c r="B118" s="68">
        <v>10</v>
      </c>
      <c r="C118" s="77" t="s">
        <v>106</v>
      </c>
      <c r="D118" s="69" t="s">
        <v>164</v>
      </c>
      <c r="E118" s="69"/>
      <c r="F118" s="69"/>
      <c r="G118" s="544">
        <v>1.18</v>
      </c>
      <c r="H118" s="69">
        <v>7</v>
      </c>
      <c r="I118" s="69">
        <v>7</v>
      </c>
      <c r="J118" s="69">
        <v>0</v>
      </c>
      <c r="K118" s="69"/>
    </row>
    <row r="119" spans="1:11" ht="24.75" customHeight="1">
      <c r="A119" s="68">
        <v>97</v>
      </c>
      <c r="B119" s="68">
        <v>11</v>
      </c>
      <c r="C119" s="77" t="s">
        <v>32</v>
      </c>
      <c r="D119" s="69"/>
      <c r="E119" s="69"/>
      <c r="F119" s="69" t="s">
        <v>164</v>
      </c>
      <c r="G119" s="544">
        <v>2.61</v>
      </c>
      <c r="H119" s="69">
        <v>10</v>
      </c>
      <c r="I119" s="69">
        <v>10</v>
      </c>
      <c r="J119" s="69">
        <v>0</v>
      </c>
      <c r="K119" s="69"/>
    </row>
    <row r="120" spans="1:11" ht="24.75" customHeight="1">
      <c r="A120" s="69">
        <v>102</v>
      </c>
      <c r="B120" s="69">
        <v>12</v>
      </c>
      <c r="C120" s="77" t="s">
        <v>114</v>
      </c>
      <c r="D120" s="69"/>
      <c r="E120" s="69" t="s">
        <v>164</v>
      </c>
      <c r="F120" s="70"/>
      <c r="G120" s="545">
        <v>3.48</v>
      </c>
      <c r="H120" s="70">
        <v>9</v>
      </c>
      <c r="I120" s="70">
        <v>9</v>
      </c>
      <c r="J120" s="70">
        <v>0</v>
      </c>
      <c r="K120" s="70"/>
    </row>
    <row r="121" spans="1:11" ht="24.75" customHeight="1">
      <c r="A121" s="576">
        <v>98</v>
      </c>
      <c r="B121" s="576">
        <v>13</v>
      </c>
      <c r="C121" s="577" t="s">
        <v>111</v>
      </c>
      <c r="D121" s="68"/>
      <c r="E121" s="68"/>
      <c r="F121" s="69" t="s">
        <v>164</v>
      </c>
      <c r="G121" s="544">
        <v>6.63</v>
      </c>
      <c r="H121" s="69">
        <v>17</v>
      </c>
      <c r="I121" s="69">
        <v>17</v>
      </c>
      <c r="J121" s="69">
        <v>0</v>
      </c>
      <c r="K121" s="69"/>
    </row>
    <row r="122" spans="1:11" ht="24.75" customHeight="1">
      <c r="A122" s="814" t="s">
        <v>168</v>
      </c>
      <c r="B122" s="815"/>
      <c r="C122" s="816"/>
      <c r="D122" s="5">
        <v>3</v>
      </c>
      <c r="E122" s="5">
        <v>6</v>
      </c>
      <c r="F122" s="5">
        <v>4</v>
      </c>
      <c r="G122" s="542">
        <f>SUM(G109:G121)/13</f>
        <v>3.786153846153846</v>
      </c>
      <c r="H122" s="5">
        <f>SUM(H109:H121)</f>
        <v>111</v>
      </c>
      <c r="I122" s="5">
        <f>SUM(I109:I121)</f>
        <v>111</v>
      </c>
      <c r="J122" s="5">
        <f>SUM(J110:J120)</f>
        <v>1</v>
      </c>
      <c r="K122" s="5">
        <f>SUM(K110:K120)</f>
        <v>0</v>
      </c>
    </row>
    <row r="123" spans="1:11" ht="24.75" customHeight="1">
      <c r="A123" s="68">
        <v>104</v>
      </c>
      <c r="B123" s="68">
        <v>1</v>
      </c>
      <c r="C123" s="77" t="s">
        <v>116</v>
      </c>
      <c r="D123" s="69"/>
      <c r="E123" s="69" t="s">
        <v>164</v>
      </c>
      <c r="F123" s="69"/>
      <c r="G123" s="544">
        <v>0.83</v>
      </c>
      <c r="H123" s="69">
        <v>7</v>
      </c>
      <c r="I123" s="69">
        <v>7</v>
      </c>
      <c r="J123" s="69">
        <v>0</v>
      </c>
      <c r="K123" s="69"/>
    </row>
    <row r="124" spans="1:11" ht="24.75" customHeight="1">
      <c r="A124" s="69">
        <v>106</v>
      </c>
      <c r="B124" s="69">
        <v>2</v>
      </c>
      <c r="C124" s="77" t="s">
        <v>118</v>
      </c>
      <c r="D124" s="69"/>
      <c r="E124" s="69" t="s">
        <v>164</v>
      </c>
      <c r="F124" s="69"/>
      <c r="G124" s="544">
        <v>1.04</v>
      </c>
      <c r="H124" s="69">
        <v>7</v>
      </c>
      <c r="I124" s="69">
        <v>7</v>
      </c>
      <c r="J124" s="69">
        <v>0</v>
      </c>
      <c r="K124" s="69"/>
    </row>
    <row r="125" spans="1:17" ht="24.75" customHeight="1">
      <c r="A125" s="68">
        <v>108</v>
      </c>
      <c r="B125" s="68">
        <v>3</v>
      </c>
      <c r="C125" s="77" t="s">
        <v>44</v>
      </c>
      <c r="D125" s="69"/>
      <c r="E125" s="69" t="s">
        <v>164</v>
      </c>
      <c r="F125" s="69"/>
      <c r="G125" s="544">
        <v>0.74</v>
      </c>
      <c r="H125" s="69">
        <v>13</v>
      </c>
      <c r="I125" s="69">
        <v>13</v>
      </c>
      <c r="J125" s="69">
        <v>0</v>
      </c>
      <c r="K125" s="69"/>
      <c r="M125" s="552"/>
      <c r="N125" s="91"/>
      <c r="O125" s="91"/>
      <c r="P125" s="91"/>
      <c r="Q125" s="91"/>
    </row>
    <row r="126" spans="1:11" ht="24.75" customHeight="1">
      <c r="A126" s="68">
        <v>103</v>
      </c>
      <c r="B126" s="68">
        <v>4</v>
      </c>
      <c r="C126" s="76" t="s">
        <v>115</v>
      </c>
      <c r="D126" s="68"/>
      <c r="E126" s="68" t="s">
        <v>224</v>
      </c>
      <c r="F126" s="68"/>
      <c r="G126" s="543">
        <v>1.38</v>
      </c>
      <c r="H126" s="68">
        <v>12</v>
      </c>
      <c r="I126" s="68">
        <v>12</v>
      </c>
      <c r="J126" s="68">
        <v>0</v>
      </c>
      <c r="K126" s="68"/>
    </row>
    <row r="127" spans="1:11" ht="24.75" customHeight="1">
      <c r="A127" s="69">
        <v>105</v>
      </c>
      <c r="B127" s="69">
        <v>5</v>
      </c>
      <c r="C127" s="77" t="s">
        <v>117</v>
      </c>
      <c r="D127" s="69"/>
      <c r="E127" s="69" t="s">
        <v>164</v>
      </c>
      <c r="F127" s="69"/>
      <c r="G127" s="544">
        <v>1.81</v>
      </c>
      <c r="H127" s="69">
        <v>5</v>
      </c>
      <c r="I127" s="69">
        <v>5</v>
      </c>
      <c r="J127" s="69">
        <v>0</v>
      </c>
      <c r="K127" s="69"/>
    </row>
    <row r="128" spans="1:11" ht="24.75" customHeight="1">
      <c r="A128" s="68">
        <v>111</v>
      </c>
      <c r="B128" s="68">
        <v>6</v>
      </c>
      <c r="C128" s="78" t="s">
        <v>122</v>
      </c>
      <c r="D128" s="70"/>
      <c r="E128" s="70" t="s">
        <v>164</v>
      </c>
      <c r="F128" s="70"/>
      <c r="G128" s="545">
        <v>3.7</v>
      </c>
      <c r="H128" s="70">
        <v>5</v>
      </c>
      <c r="I128" s="70">
        <v>5</v>
      </c>
      <c r="J128" s="70">
        <v>0</v>
      </c>
      <c r="K128" s="70"/>
    </row>
    <row r="129" spans="1:11" ht="24.75" customHeight="1">
      <c r="A129" s="68">
        <v>110</v>
      </c>
      <c r="B129" s="68">
        <v>7</v>
      </c>
      <c r="C129" s="77" t="s">
        <v>121</v>
      </c>
      <c r="D129" s="69"/>
      <c r="E129" s="69" t="s">
        <v>164</v>
      </c>
      <c r="F129" s="69"/>
      <c r="G129" s="544">
        <v>3.9</v>
      </c>
      <c r="H129" s="69">
        <v>7</v>
      </c>
      <c r="I129" s="69">
        <v>7</v>
      </c>
      <c r="J129" s="69">
        <v>0</v>
      </c>
      <c r="K129" s="69"/>
    </row>
    <row r="130" spans="1:17" ht="24.75" customHeight="1">
      <c r="A130" s="68">
        <v>107</v>
      </c>
      <c r="B130" s="69">
        <v>8</v>
      </c>
      <c r="C130" s="77" t="s">
        <v>119</v>
      </c>
      <c r="D130" s="69"/>
      <c r="E130" s="69" t="s">
        <v>164</v>
      </c>
      <c r="F130" s="69"/>
      <c r="G130" s="544">
        <v>0.65</v>
      </c>
      <c r="H130" s="69">
        <v>7</v>
      </c>
      <c r="I130" s="69">
        <v>7</v>
      </c>
      <c r="J130" s="69">
        <v>0</v>
      </c>
      <c r="K130" s="69"/>
      <c r="M130" s="551"/>
      <c r="N130" s="90"/>
      <c r="O130" s="90"/>
      <c r="P130" s="90"/>
      <c r="Q130" s="90"/>
    </row>
    <row r="131" spans="1:11" ht="24.75" customHeight="1">
      <c r="A131" s="68">
        <v>109</v>
      </c>
      <c r="B131" s="68">
        <v>9</v>
      </c>
      <c r="C131" s="77" t="s">
        <v>120</v>
      </c>
      <c r="D131" s="69"/>
      <c r="E131" s="69" t="s">
        <v>164</v>
      </c>
      <c r="F131" s="69"/>
      <c r="G131" s="544">
        <v>2.15</v>
      </c>
      <c r="H131" s="69">
        <v>7</v>
      </c>
      <c r="I131" s="69">
        <v>7</v>
      </c>
      <c r="J131" s="69">
        <v>0</v>
      </c>
      <c r="K131" s="69"/>
    </row>
    <row r="132" spans="1:11" ht="24.75" customHeight="1">
      <c r="A132" s="811" t="s">
        <v>169</v>
      </c>
      <c r="B132" s="812"/>
      <c r="C132" s="813"/>
      <c r="D132" s="5"/>
      <c r="E132" s="5">
        <v>9</v>
      </c>
      <c r="F132" s="5"/>
      <c r="G132" s="542">
        <f>SUM(G123:G131)/9</f>
        <v>1.7999999999999998</v>
      </c>
      <c r="H132" s="5">
        <f>SUM(H123:H131)</f>
        <v>70</v>
      </c>
      <c r="I132" s="5">
        <f>SUM(I123:I131)</f>
        <v>70</v>
      </c>
      <c r="J132" s="5">
        <f>SUM(J123:J128)</f>
        <v>0</v>
      </c>
      <c r="K132" s="75"/>
    </row>
    <row r="135" spans="1:19" ht="27.75" customHeight="1">
      <c r="A135" s="819" t="s">
        <v>144</v>
      </c>
      <c r="B135" s="819"/>
      <c r="C135" s="819"/>
      <c r="D135" s="819"/>
      <c r="E135" s="711"/>
      <c r="F135" s="711"/>
      <c r="G135" s="31"/>
      <c r="H135" s="31"/>
      <c r="I135" s="295" t="s">
        <v>147</v>
      </c>
      <c r="J135" s="295"/>
      <c r="K135" s="295"/>
      <c r="L135" s="295"/>
      <c r="M135" s="295"/>
      <c r="N135" s="295"/>
      <c r="O135" s="295"/>
      <c r="P135" s="295"/>
      <c r="Q135" s="295"/>
      <c r="R135" s="295"/>
      <c r="S135" s="295"/>
    </row>
    <row r="136" spans="1:21" ht="15">
      <c r="A136" s="806" t="s">
        <v>148</v>
      </c>
      <c r="B136" s="806"/>
      <c r="C136" s="806"/>
      <c r="D136" s="806"/>
      <c r="E136" s="806"/>
      <c r="F136" s="806"/>
      <c r="G136" s="31"/>
      <c r="H136" s="31"/>
      <c r="I136" s="31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1:21" ht="15">
      <c r="A137" s="806" t="s">
        <v>253</v>
      </c>
      <c r="B137" s="806"/>
      <c r="C137" s="806"/>
      <c r="D137" s="806"/>
      <c r="E137" s="806"/>
      <c r="F137" s="806"/>
      <c r="G137" s="31"/>
      <c r="H137" s="31"/>
      <c r="I137" s="31"/>
      <c r="J137" s="31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</row>
    <row r="138" spans="1:21" ht="15">
      <c r="A138" s="806" t="s">
        <v>254</v>
      </c>
      <c r="B138" s="806"/>
      <c r="C138" s="806"/>
      <c r="D138" s="806"/>
      <c r="E138" s="806"/>
      <c r="F138" s="806"/>
      <c r="G138" s="31"/>
      <c r="H138" s="31"/>
      <c r="I138" s="31"/>
      <c r="J138" s="31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</row>
    <row r="139" spans="1:21" ht="15">
      <c r="A139" s="806" t="s">
        <v>259</v>
      </c>
      <c r="B139" s="806"/>
      <c r="C139" s="806"/>
      <c r="D139" s="806"/>
      <c r="E139" s="806"/>
      <c r="F139" s="806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10"/>
      <c r="R139" s="31"/>
      <c r="S139" s="31"/>
      <c r="T139" s="31"/>
      <c r="U139" s="31"/>
    </row>
  </sheetData>
  <sheetProtection/>
  <mergeCells count="27">
    <mergeCell ref="A132:C132"/>
    <mergeCell ref="A135:D135"/>
    <mergeCell ref="G3:K3"/>
    <mergeCell ref="A56:C56"/>
    <mergeCell ref="A76:C76"/>
    <mergeCell ref="A84:C84"/>
    <mergeCell ref="A101:C101"/>
    <mergeCell ref="A67:C67"/>
    <mergeCell ref="A19:C19"/>
    <mergeCell ref="A5:K5"/>
    <mergeCell ref="A6:K6"/>
    <mergeCell ref="A108:C108"/>
    <mergeCell ref="A122:C122"/>
    <mergeCell ref="J8:J9"/>
    <mergeCell ref="K8:K9"/>
    <mergeCell ref="C8:C9"/>
    <mergeCell ref="H8:H9"/>
    <mergeCell ref="A136:F136"/>
    <mergeCell ref="A137:F137"/>
    <mergeCell ref="A138:F138"/>
    <mergeCell ref="A139:F139"/>
    <mergeCell ref="G1:K1"/>
    <mergeCell ref="G2:K2"/>
    <mergeCell ref="G8:G9"/>
    <mergeCell ref="A8:B10"/>
    <mergeCell ref="I8:I9"/>
    <mergeCell ref="D8:F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41"/>
  <sheetViews>
    <sheetView zoomScale="93" zoomScaleNormal="93" zoomScalePageLayoutView="0" workbookViewId="0" topLeftCell="A1">
      <selection activeCell="B136" sqref="B136:V140"/>
    </sheetView>
  </sheetViews>
  <sheetFormatPr defaultColWidth="9.33203125" defaultRowHeight="12.75"/>
  <cols>
    <col min="1" max="1" width="5.5" style="289" customWidth="1"/>
    <col min="2" max="2" width="16.66015625" style="289" customWidth="1"/>
    <col min="3" max="4" width="7.33203125" style="289" customWidth="1"/>
    <col min="5" max="9" width="7.33203125" style="10" customWidth="1"/>
    <col min="10" max="10" width="7" style="10" customWidth="1"/>
    <col min="11" max="11" width="7.33203125" style="10" customWidth="1"/>
    <col min="12" max="12" width="6.33203125" style="10" customWidth="1"/>
    <col min="13" max="13" width="6.16015625" style="10" customWidth="1"/>
    <col min="14" max="14" width="6.33203125" style="10" customWidth="1"/>
    <col min="15" max="15" width="6.83203125" style="10" customWidth="1"/>
    <col min="16" max="16" width="6.33203125" style="10" customWidth="1"/>
    <col min="17" max="17" width="6.83203125" style="10" customWidth="1"/>
    <col min="18" max="22" width="5.83203125" style="10" customWidth="1"/>
    <col min="23" max="23" width="5" style="10" customWidth="1"/>
    <col min="24" max="24" width="8.66015625" style="64" customWidth="1"/>
    <col min="25" max="25" width="9.66015625" style="114" customWidth="1"/>
    <col min="26" max="26" width="9.33203125" style="114" customWidth="1"/>
    <col min="27" max="27" width="9.5" style="114" customWidth="1"/>
    <col min="28" max="28" width="9.83203125" style="114" customWidth="1"/>
    <col min="29" max="29" width="9.5" style="114" customWidth="1"/>
    <col min="30" max="30" width="9.66015625" style="64" customWidth="1"/>
    <col min="31" max="31" width="9" style="64" customWidth="1"/>
    <col min="32" max="32" width="9.33203125" style="64" customWidth="1"/>
    <col min="33" max="33" width="8.83203125" style="64" customWidth="1"/>
    <col min="34" max="34" width="8.66015625" style="64" customWidth="1"/>
    <col min="35" max="35" width="8.5" style="64" customWidth="1"/>
    <col min="36" max="36" width="0.1640625" style="10" hidden="1" customWidth="1"/>
    <col min="37" max="41" width="6.83203125" style="10" hidden="1" customWidth="1"/>
    <col min="42" max="42" width="7.66015625" style="289" customWidth="1"/>
    <col min="43" max="43" width="8" style="289" customWidth="1"/>
    <col min="44" max="44" width="7.66015625" style="289" customWidth="1"/>
    <col min="45" max="46" width="7.5" style="289" customWidth="1"/>
    <col min="47" max="47" width="7.33203125" style="289" customWidth="1"/>
    <col min="48" max="16384" width="9.33203125" style="289" customWidth="1"/>
  </cols>
  <sheetData>
    <row r="1" spans="2:47" s="261" customFormat="1" ht="15.75">
      <c r="B1" s="742" t="s">
        <v>0</v>
      </c>
      <c r="C1" s="742"/>
      <c r="D1" s="742"/>
      <c r="E1" s="743"/>
      <c r="F1" s="743"/>
      <c r="G1" s="743"/>
      <c r="H1" s="743"/>
      <c r="I1" s="743"/>
      <c r="J1" s="824" t="s">
        <v>1</v>
      </c>
      <c r="K1" s="824"/>
      <c r="L1" s="824"/>
      <c r="M1" s="824"/>
      <c r="N1" s="824"/>
      <c r="O1" s="824"/>
      <c r="P1" s="824"/>
      <c r="Q1" s="824"/>
      <c r="R1" s="824"/>
      <c r="S1" s="824"/>
      <c r="T1" s="824"/>
      <c r="U1" s="824"/>
      <c r="V1" s="824"/>
      <c r="W1" s="524"/>
      <c r="X1" s="744" t="s">
        <v>0</v>
      </c>
      <c r="Y1" s="744"/>
      <c r="Z1" s="744"/>
      <c r="AA1" s="743"/>
      <c r="AB1" s="743"/>
      <c r="AC1" s="743"/>
      <c r="AD1" s="743"/>
      <c r="AE1" s="743"/>
      <c r="AF1" s="751" t="s">
        <v>1</v>
      </c>
      <c r="AG1" s="751"/>
      <c r="AH1" s="751"/>
      <c r="AI1" s="751"/>
      <c r="AJ1" s="751"/>
      <c r="AK1" s="751"/>
      <c r="AL1" s="751"/>
      <c r="AM1" s="751"/>
      <c r="AN1" s="751"/>
      <c r="AO1" s="751"/>
      <c r="AP1" s="751"/>
      <c r="AQ1" s="751"/>
      <c r="AR1" s="751"/>
      <c r="AS1" s="752"/>
      <c r="AT1" s="733"/>
      <c r="AU1" s="733"/>
    </row>
    <row r="2" spans="2:47" s="261" customFormat="1" ht="16.5">
      <c r="B2" s="744" t="s">
        <v>201</v>
      </c>
      <c r="C2" s="744"/>
      <c r="D2" s="744"/>
      <c r="E2" s="743"/>
      <c r="F2" s="743"/>
      <c r="G2" s="743"/>
      <c r="H2" s="743"/>
      <c r="I2" s="743"/>
      <c r="J2" s="825" t="s">
        <v>3</v>
      </c>
      <c r="K2" s="825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524"/>
      <c r="X2" s="744" t="s">
        <v>201</v>
      </c>
      <c r="Y2" s="744"/>
      <c r="Z2" s="744"/>
      <c r="AA2" s="743"/>
      <c r="AB2" s="743"/>
      <c r="AC2" s="743"/>
      <c r="AD2" s="743"/>
      <c r="AE2" s="743"/>
      <c r="AF2" s="825" t="s">
        <v>3</v>
      </c>
      <c r="AG2" s="825"/>
      <c r="AH2" s="825"/>
      <c r="AI2" s="825"/>
      <c r="AJ2" s="825"/>
      <c r="AK2" s="825"/>
      <c r="AL2" s="825"/>
      <c r="AM2" s="825"/>
      <c r="AN2" s="825"/>
      <c r="AO2" s="825"/>
      <c r="AP2" s="825"/>
      <c r="AQ2" s="825"/>
      <c r="AR2" s="825"/>
      <c r="AS2" s="752"/>
      <c r="AT2" s="733"/>
      <c r="AU2" s="733"/>
    </row>
    <row r="3" spans="2:47" s="261" customFormat="1" ht="25.5" customHeight="1">
      <c r="B3" s="742" t="s">
        <v>265</v>
      </c>
      <c r="C3" s="742"/>
      <c r="D3" s="742"/>
      <c r="E3" s="745"/>
      <c r="F3" s="745"/>
      <c r="G3" s="746"/>
      <c r="H3" s="745"/>
      <c r="I3" s="747" t="s">
        <v>5</v>
      </c>
      <c r="J3" s="748"/>
      <c r="K3" s="748"/>
      <c r="L3" s="748"/>
      <c r="M3" s="748"/>
      <c r="N3" s="749"/>
      <c r="O3" s="749"/>
      <c r="P3" s="749"/>
      <c r="Q3" s="749" t="s">
        <v>262</v>
      </c>
      <c r="R3" s="749"/>
      <c r="S3" s="750"/>
      <c r="T3" s="750"/>
      <c r="U3" s="733"/>
      <c r="V3" s="748"/>
      <c r="W3" s="525"/>
      <c r="X3" s="742" t="s">
        <v>266</v>
      </c>
      <c r="Y3" s="742"/>
      <c r="Z3" s="742"/>
      <c r="AA3" s="745"/>
      <c r="AB3" s="745"/>
      <c r="AC3" s="746"/>
      <c r="AD3" s="745"/>
      <c r="AE3" s="747" t="s">
        <v>5</v>
      </c>
      <c r="AF3" s="829" t="s">
        <v>262</v>
      </c>
      <c r="AG3" s="829"/>
      <c r="AH3" s="829"/>
      <c r="AI3" s="829"/>
      <c r="AJ3" s="829"/>
      <c r="AK3" s="829"/>
      <c r="AL3" s="829"/>
      <c r="AM3" s="829"/>
      <c r="AN3" s="829"/>
      <c r="AO3" s="829"/>
      <c r="AP3" s="829"/>
      <c r="AQ3" s="829"/>
      <c r="AR3" s="829"/>
      <c r="AS3" s="829"/>
      <c r="AT3" s="829"/>
      <c r="AU3" s="829"/>
    </row>
    <row r="4" spans="2:45" s="261" customFormat="1" ht="16.5">
      <c r="B4" s="742"/>
      <c r="C4" s="742"/>
      <c r="D4" s="742"/>
      <c r="E4" s="745"/>
      <c r="F4" s="745"/>
      <c r="G4" s="746"/>
      <c r="H4" s="745"/>
      <c r="I4" s="747"/>
      <c r="J4" s="748"/>
      <c r="K4" s="748"/>
      <c r="L4" s="748"/>
      <c r="M4" s="748"/>
      <c r="N4" s="748"/>
      <c r="O4" s="748"/>
      <c r="P4" s="748"/>
      <c r="Q4" s="733"/>
      <c r="R4" s="733"/>
      <c r="S4" s="733"/>
      <c r="T4" s="748"/>
      <c r="U4" s="748"/>
      <c r="V4" s="748"/>
      <c r="W4" s="525"/>
      <c r="X4" s="713"/>
      <c r="Y4" s="713"/>
      <c r="Z4" s="713"/>
      <c r="AA4" s="714"/>
      <c r="AB4" s="714"/>
      <c r="AC4" s="715"/>
      <c r="AD4" s="714"/>
      <c r="AE4" s="716"/>
      <c r="AF4" s="717"/>
      <c r="AG4" s="717"/>
      <c r="AH4" s="717"/>
      <c r="AI4" s="717"/>
      <c r="AJ4" s="717"/>
      <c r="AK4" s="717"/>
      <c r="AL4" s="717"/>
      <c r="AM4" s="718"/>
      <c r="AN4" s="718"/>
      <c r="AO4" s="718"/>
      <c r="AP4" s="717"/>
      <c r="AQ4" s="717"/>
      <c r="AR4" s="717"/>
      <c r="AS4" s="525"/>
    </row>
    <row r="5" spans="2:45" s="261" customFormat="1" ht="18.75">
      <c r="B5" s="826" t="s">
        <v>6</v>
      </c>
      <c r="C5" s="826"/>
      <c r="D5" s="826"/>
      <c r="E5" s="826"/>
      <c r="F5" s="826"/>
      <c r="G5" s="826"/>
      <c r="H5" s="826"/>
      <c r="I5" s="826"/>
      <c r="J5" s="826"/>
      <c r="K5" s="826"/>
      <c r="L5" s="826"/>
      <c r="M5" s="826"/>
      <c r="N5" s="826"/>
      <c r="O5" s="826"/>
      <c r="P5" s="826"/>
      <c r="Q5" s="826"/>
      <c r="R5" s="826"/>
      <c r="S5" s="826"/>
      <c r="T5" s="826"/>
      <c r="U5" s="826"/>
      <c r="V5" s="826"/>
      <c r="W5" s="826"/>
      <c r="X5" s="826" t="s">
        <v>6</v>
      </c>
      <c r="Y5" s="826"/>
      <c r="Z5" s="826"/>
      <c r="AA5" s="826"/>
      <c r="AB5" s="826"/>
      <c r="AC5" s="826"/>
      <c r="AD5" s="826"/>
      <c r="AE5" s="826"/>
      <c r="AF5" s="826"/>
      <c r="AG5" s="826"/>
      <c r="AH5" s="826"/>
      <c r="AI5" s="826"/>
      <c r="AJ5" s="826"/>
      <c r="AK5" s="826"/>
      <c r="AL5" s="826"/>
      <c r="AM5" s="826"/>
      <c r="AN5" s="826"/>
      <c r="AO5" s="826"/>
      <c r="AP5" s="826"/>
      <c r="AQ5" s="826"/>
      <c r="AR5" s="826"/>
      <c r="AS5" s="826"/>
    </row>
    <row r="6" spans="2:45" s="261" customFormat="1" ht="18.75">
      <c r="B6" s="826" t="s">
        <v>198</v>
      </c>
      <c r="C6" s="826"/>
      <c r="D6" s="826"/>
      <c r="E6" s="826"/>
      <c r="F6" s="826"/>
      <c r="G6" s="826"/>
      <c r="H6" s="826"/>
      <c r="I6" s="826"/>
      <c r="J6" s="826"/>
      <c r="K6" s="826"/>
      <c r="L6" s="826"/>
      <c r="M6" s="826"/>
      <c r="N6" s="826"/>
      <c r="O6" s="826"/>
      <c r="P6" s="826"/>
      <c r="Q6" s="826"/>
      <c r="R6" s="826"/>
      <c r="S6" s="826"/>
      <c r="T6" s="826"/>
      <c r="U6" s="826"/>
      <c r="V6" s="826"/>
      <c r="W6" s="826"/>
      <c r="X6" s="826" t="s">
        <v>198</v>
      </c>
      <c r="Y6" s="826"/>
      <c r="Z6" s="826"/>
      <c r="AA6" s="826"/>
      <c r="AB6" s="826"/>
      <c r="AC6" s="826"/>
      <c r="AD6" s="826"/>
      <c r="AE6" s="826"/>
      <c r="AF6" s="826"/>
      <c r="AG6" s="826"/>
      <c r="AH6" s="826"/>
      <c r="AI6" s="826"/>
      <c r="AJ6" s="826"/>
      <c r="AK6" s="826"/>
      <c r="AL6" s="826"/>
      <c r="AM6" s="826"/>
      <c r="AN6" s="826"/>
      <c r="AO6" s="826"/>
      <c r="AP6" s="826"/>
      <c r="AQ6" s="826"/>
      <c r="AR6" s="826"/>
      <c r="AS6" s="826"/>
    </row>
    <row r="7" spans="2:45" s="261" customFormat="1" ht="19.5">
      <c r="B7" s="827" t="s">
        <v>7</v>
      </c>
      <c r="C7" s="827"/>
      <c r="D7" s="827"/>
      <c r="E7" s="827"/>
      <c r="F7" s="827"/>
      <c r="G7" s="827"/>
      <c r="H7" s="827"/>
      <c r="I7" s="827"/>
      <c r="J7" s="827"/>
      <c r="K7" s="827"/>
      <c r="L7" s="827"/>
      <c r="M7" s="827"/>
      <c r="N7" s="827"/>
      <c r="O7" s="827"/>
      <c r="P7" s="827"/>
      <c r="Q7" s="827"/>
      <c r="R7" s="827"/>
      <c r="S7" s="827"/>
      <c r="T7" s="827"/>
      <c r="U7" s="827"/>
      <c r="V7" s="827"/>
      <c r="W7" s="827"/>
      <c r="X7" s="836" t="s">
        <v>7</v>
      </c>
      <c r="Y7" s="836"/>
      <c r="Z7" s="836"/>
      <c r="AA7" s="836"/>
      <c r="AB7" s="836"/>
      <c r="AC7" s="836"/>
      <c r="AD7" s="836"/>
      <c r="AE7" s="836"/>
      <c r="AF7" s="836"/>
      <c r="AG7" s="836"/>
      <c r="AH7" s="836"/>
      <c r="AI7" s="836"/>
      <c r="AJ7" s="836"/>
      <c r="AK7" s="836"/>
      <c r="AL7" s="836"/>
      <c r="AM7" s="836"/>
      <c r="AN7" s="836"/>
      <c r="AO7" s="836"/>
      <c r="AP7" s="836"/>
      <c r="AQ7" s="836"/>
      <c r="AR7" s="836"/>
      <c r="AS7" s="836"/>
    </row>
    <row r="8" spans="2:45" s="261" customFormat="1" ht="19.5">
      <c r="B8" s="753"/>
      <c r="C8" s="753"/>
      <c r="D8" s="753"/>
      <c r="E8" s="753"/>
      <c r="F8" s="753"/>
      <c r="G8" s="753"/>
      <c r="H8" s="753"/>
      <c r="I8" s="753"/>
      <c r="J8" s="753"/>
      <c r="K8" s="753"/>
      <c r="L8" s="753"/>
      <c r="M8" s="753"/>
      <c r="N8" s="753"/>
      <c r="O8" s="753"/>
      <c r="P8" s="753"/>
      <c r="Q8" s="753"/>
      <c r="R8" s="753"/>
      <c r="S8" s="753"/>
      <c r="T8" s="753"/>
      <c r="U8" s="753"/>
      <c r="V8" s="753"/>
      <c r="W8" s="753"/>
      <c r="X8" s="704"/>
      <c r="Y8" s="704"/>
      <c r="Z8" s="704"/>
      <c r="AA8" s="704"/>
      <c r="AB8" s="704"/>
      <c r="AC8" s="704"/>
      <c r="AD8" s="704"/>
      <c r="AE8" s="704"/>
      <c r="AF8" s="704"/>
      <c r="AG8" s="704"/>
      <c r="AH8" s="704"/>
      <c r="AI8" s="704"/>
      <c r="AJ8" s="704"/>
      <c r="AK8" s="704"/>
      <c r="AL8" s="704"/>
      <c r="AM8" s="704"/>
      <c r="AN8" s="704"/>
      <c r="AO8" s="704"/>
      <c r="AP8" s="704"/>
      <c r="AQ8" s="704"/>
      <c r="AR8" s="704"/>
      <c r="AS8" s="704"/>
    </row>
    <row r="9" spans="1:47" s="261" customFormat="1" ht="15" customHeight="1">
      <c r="A9" s="830" t="s">
        <v>182</v>
      </c>
      <c r="B9" s="828" t="s">
        <v>123</v>
      </c>
      <c r="C9" s="856" t="s">
        <v>8</v>
      </c>
      <c r="D9" s="856"/>
      <c r="E9" s="856"/>
      <c r="F9" s="852" t="s">
        <v>9</v>
      </c>
      <c r="G9" s="852"/>
      <c r="H9" s="852"/>
      <c r="I9" s="857" t="s">
        <v>10</v>
      </c>
      <c r="J9" s="858"/>
      <c r="K9" s="859"/>
      <c r="L9" s="854" t="s">
        <v>11</v>
      </c>
      <c r="M9" s="854"/>
      <c r="N9" s="854"/>
      <c r="O9" s="854"/>
      <c r="P9" s="854"/>
      <c r="Q9" s="854"/>
      <c r="R9" s="854" t="s">
        <v>12</v>
      </c>
      <c r="S9" s="854"/>
      <c r="T9" s="854"/>
      <c r="U9" s="854"/>
      <c r="V9" s="854"/>
      <c r="W9" s="854"/>
      <c r="X9" s="863" t="s">
        <v>126</v>
      </c>
      <c r="Y9" s="863"/>
      <c r="Z9" s="863"/>
      <c r="AA9" s="863"/>
      <c r="AB9" s="863"/>
      <c r="AC9" s="863"/>
      <c r="AD9" s="837" t="s">
        <v>127</v>
      </c>
      <c r="AE9" s="838"/>
      <c r="AF9" s="838"/>
      <c r="AG9" s="838"/>
      <c r="AH9" s="838"/>
      <c r="AI9" s="839"/>
      <c r="AJ9" s="840" t="s">
        <v>128</v>
      </c>
      <c r="AK9" s="841"/>
      <c r="AL9" s="841"/>
      <c r="AM9" s="841"/>
      <c r="AN9" s="841"/>
      <c r="AO9" s="842"/>
      <c r="AP9" s="843" t="s">
        <v>183</v>
      </c>
      <c r="AQ9" s="844"/>
      <c r="AR9" s="844"/>
      <c r="AS9" s="844"/>
      <c r="AT9" s="844"/>
      <c r="AU9" s="845"/>
    </row>
    <row r="10" spans="1:47" s="261" customFormat="1" ht="18" customHeight="1">
      <c r="A10" s="831"/>
      <c r="B10" s="828"/>
      <c r="C10" s="856"/>
      <c r="D10" s="856"/>
      <c r="E10" s="856"/>
      <c r="F10" s="852"/>
      <c r="G10" s="852"/>
      <c r="H10" s="852"/>
      <c r="I10" s="860"/>
      <c r="J10" s="861"/>
      <c r="K10" s="862"/>
      <c r="L10" s="851" t="s">
        <v>13</v>
      </c>
      <c r="M10" s="851"/>
      <c r="N10" s="851"/>
      <c r="O10" s="852" t="s">
        <v>14</v>
      </c>
      <c r="P10" s="852"/>
      <c r="Q10" s="852"/>
      <c r="R10" s="864" t="s">
        <v>13</v>
      </c>
      <c r="S10" s="864"/>
      <c r="T10" s="864"/>
      <c r="U10" s="852" t="s">
        <v>14</v>
      </c>
      <c r="V10" s="852"/>
      <c r="W10" s="852"/>
      <c r="X10" s="855" t="s">
        <v>129</v>
      </c>
      <c r="Y10" s="855"/>
      <c r="Z10" s="855"/>
      <c r="AA10" s="855" t="s">
        <v>130</v>
      </c>
      <c r="AB10" s="855"/>
      <c r="AC10" s="855"/>
      <c r="AD10" s="833" t="s">
        <v>13</v>
      </c>
      <c r="AE10" s="834"/>
      <c r="AF10" s="834"/>
      <c r="AG10" s="835" t="s">
        <v>14</v>
      </c>
      <c r="AH10" s="835"/>
      <c r="AI10" s="835"/>
      <c r="AJ10" s="851" t="s">
        <v>13</v>
      </c>
      <c r="AK10" s="851"/>
      <c r="AL10" s="851"/>
      <c r="AM10" s="852" t="s">
        <v>14</v>
      </c>
      <c r="AN10" s="852"/>
      <c r="AO10" s="852"/>
      <c r="AP10" s="846" t="s">
        <v>13</v>
      </c>
      <c r="AQ10" s="847"/>
      <c r="AR10" s="833"/>
      <c r="AS10" s="848" t="s">
        <v>14</v>
      </c>
      <c r="AT10" s="849"/>
      <c r="AU10" s="850"/>
    </row>
    <row r="11" spans="1:47" s="261" customFormat="1" ht="23.25" customHeight="1">
      <c r="A11" s="831"/>
      <c r="B11" s="828"/>
      <c r="C11" s="526" t="s">
        <v>15</v>
      </c>
      <c r="D11" s="526" t="s">
        <v>16</v>
      </c>
      <c r="E11" s="125" t="s">
        <v>17</v>
      </c>
      <c r="F11" s="125" t="s">
        <v>15</v>
      </c>
      <c r="G11" s="125" t="s">
        <v>16</v>
      </c>
      <c r="H11" s="125" t="s">
        <v>17</v>
      </c>
      <c r="I11" s="125" t="s">
        <v>18</v>
      </c>
      <c r="J11" s="125" t="s">
        <v>16</v>
      </c>
      <c r="K11" s="125" t="s">
        <v>17</v>
      </c>
      <c r="L11" s="125" t="s">
        <v>124</v>
      </c>
      <c r="M11" s="125" t="s">
        <v>16</v>
      </c>
      <c r="N11" s="125" t="s">
        <v>17</v>
      </c>
      <c r="O11" s="125" t="s">
        <v>124</v>
      </c>
      <c r="P11" s="125" t="s">
        <v>16</v>
      </c>
      <c r="Q11" s="125" t="s">
        <v>17</v>
      </c>
      <c r="R11" s="125" t="s">
        <v>124</v>
      </c>
      <c r="S11" s="125" t="s">
        <v>16</v>
      </c>
      <c r="T11" s="125" t="s">
        <v>17</v>
      </c>
      <c r="U11" s="125" t="s">
        <v>124</v>
      </c>
      <c r="V11" s="125" t="s">
        <v>16</v>
      </c>
      <c r="W11" s="125" t="s">
        <v>17</v>
      </c>
      <c r="X11" s="113" t="s">
        <v>18</v>
      </c>
      <c r="Y11" s="111" t="s">
        <v>16</v>
      </c>
      <c r="Z11" s="111" t="s">
        <v>17</v>
      </c>
      <c r="AA11" s="111" t="s">
        <v>18</v>
      </c>
      <c r="AB11" s="111" t="s">
        <v>16</v>
      </c>
      <c r="AC11" s="111" t="s">
        <v>17</v>
      </c>
      <c r="AD11" s="112" t="s">
        <v>124</v>
      </c>
      <c r="AE11" s="113" t="s">
        <v>16</v>
      </c>
      <c r="AF11" s="113" t="s">
        <v>17</v>
      </c>
      <c r="AG11" s="113" t="s">
        <v>124</v>
      </c>
      <c r="AH11" s="113" t="s">
        <v>16</v>
      </c>
      <c r="AI11" s="113" t="s">
        <v>17</v>
      </c>
      <c r="AJ11" s="125" t="s">
        <v>124</v>
      </c>
      <c r="AK11" s="125" t="s">
        <v>16</v>
      </c>
      <c r="AL11" s="125" t="s">
        <v>17</v>
      </c>
      <c r="AM11" s="125" t="s">
        <v>124</v>
      </c>
      <c r="AN11" s="125" t="s">
        <v>16</v>
      </c>
      <c r="AO11" s="125" t="s">
        <v>17</v>
      </c>
      <c r="AP11" s="112" t="s">
        <v>124</v>
      </c>
      <c r="AQ11" s="113" t="s">
        <v>16</v>
      </c>
      <c r="AR11" s="113" t="s">
        <v>17</v>
      </c>
      <c r="AS11" s="113" t="s">
        <v>124</v>
      </c>
      <c r="AT11" s="113" t="s">
        <v>16</v>
      </c>
      <c r="AU11" s="113" t="s">
        <v>17</v>
      </c>
    </row>
    <row r="12" spans="1:47" s="261" customFormat="1" ht="19.5" customHeight="1">
      <c r="A12" s="832"/>
      <c r="B12" s="527" t="s">
        <v>19</v>
      </c>
      <c r="C12" s="154">
        <f>D12+E12</f>
        <v>29858</v>
      </c>
      <c r="D12" s="154">
        <f>D21+D33+D50+D58+D67+D78+D86+D103+D110+D124+D134</f>
        <v>15721</v>
      </c>
      <c r="E12" s="154">
        <f>E21+E33+E50+E58+E67+E78+E86+E103+E110+E124+E134</f>
        <v>14137</v>
      </c>
      <c r="F12" s="154">
        <f>G12+H12</f>
        <v>29257</v>
      </c>
      <c r="G12" s="154">
        <f>G21+G33+G50+G58+G67+G78+G86+G103+G110+G124+G134</f>
        <v>15385</v>
      </c>
      <c r="H12" s="154">
        <f>H21+H33+H50+H58+H67+H78+H86+H103+H110+H124+H134</f>
        <v>13872</v>
      </c>
      <c r="I12" s="154">
        <f>I21+I33+I50+I58+I67+I78+I86+I103+I110+I124+I134</f>
        <v>29262</v>
      </c>
      <c r="J12" s="154">
        <f>J21+J33+J50+J58+J67+J78+J86+J103+J110+J124+J134</f>
        <v>15380</v>
      </c>
      <c r="K12" s="154">
        <f>K21+K33+K50+K58+K67+K78+K86+K103+K110+K124+K134</f>
        <v>13882</v>
      </c>
      <c r="L12" s="154">
        <f>M12+N12</f>
        <v>2589</v>
      </c>
      <c r="M12" s="154">
        <f>M21+M33+M50+M58+M67+M78+M86+M103+M110+M124+M134</f>
        <v>1335</v>
      </c>
      <c r="N12" s="154">
        <f>N21+N33+N50+N58+N67+N78+N86+N103+N110+N124+N134</f>
        <v>1254</v>
      </c>
      <c r="O12" s="154">
        <f>P12+Q12</f>
        <v>2366</v>
      </c>
      <c r="P12" s="154">
        <f>P21+P33+P50+P58+P67+P78+P86+P103+P110+P124+P134</f>
        <v>1234</v>
      </c>
      <c r="Q12" s="154">
        <f>Q21+Q33+Q50+Q58+Q67+Q78+Q86+Q103+Q110+Q124+Q134</f>
        <v>1132</v>
      </c>
      <c r="R12" s="154">
        <f>S12+T12</f>
        <v>201</v>
      </c>
      <c r="S12" s="154">
        <f>S21+S33+S50+S58+S67+S78+S86+S103+S110+S124+S134</f>
        <v>125</v>
      </c>
      <c r="T12" s="154">
        <f>T21+T33+T50+T58+T67+T78+T86+T103+T110+T124+T134</f>
        <v>76</v>
      </c>
      <c r="U12" s="154">
        <f>V12+W12</f>
        <v>102</v>
      </c>
      <c r="V12" s="154">
        <f>V21+V33+V50+V58+V67+V78+V86+V103+V110+V124+V134</f>
        <v>67</v>
      </c>
      <c r="W12" s="154">
        <f>W21+W33+W50+W58+W67+W78+W86+W103+W110+W124+W134</f>
        <v>35</v>
      </c>
      <c r="X12" s="126">
        <f>F12*100/C12</f>
        <v>97.98713912519258</v>
      </c>
      <c r="Y12" s="113">
        <f aca="true" t="shared" si="0" ref="Y12:Z14">G12/D12</f>
        <v>0.9786273137841104</v>
      </c>
      <c r="Z12" s="113">
        <f t="shared" si="0"/>
        <v>0.9812548631251327</v>
      </c>
      <c r="AA12" s="113">
        <f aca="true" t="shared" si="1" ref="AA12:AA27">I12/C12</f>
        <v>0.9800388505593141</v>
      </c>
      <c r="AB12" s="113">
        <f aca="true" t="shared" si="2" ref="AB12:AB27">J12/D12</f>
        <v>0.9783092678582788</v>
      </c>
      <c r="AC12" s="113">
        <f aca="true" t="shared" si="3" ref="AC12:AC27">K12/E12</f>
        <v>0.981962226780788</v>
      </c>
      <c r="AD12" s="113">
        <f>AJ12/C12</f>
        <v>0.08768250867729324</v>
      </c>
      <c r="AE12" s="113">
        <f>AK12/D12</f>
        <v>0.08575154190107026</v>
      </c>
      <c r="AF12" s="113">
        <f>AL12/E12</f>
        <v>0.08986313248176186</v>
      </c>
      <c r="AG12" s="113">
        <f>AM12/C12</f>
        <v>0.08018261638379813</v>
      </c>
      <c r="AH12" s="113">
        <f>AN12/D12</f>
        <v>0.07938602411263276</v>
      </c>
      <c r="AI12" s="113">
        <f>AO12/E12</f>
        <v>0.08111002293749017</v>
      </c>
      <c r="AJ12" s="125">
        <f aca="true" t="shared" si="4" ref="AJ12:AO12">AJ21+AJ33+AJ50+AJ78+AJ86+AJ58+AJ103+AJ110+AJ124+AJ134</f>
        <v>2618.0243440866216</v>
      </c>
      <c r="AK12" s="125">
        <f t="shared" si="4"/>
        <v>1348.0999902267256</v>
      </c>
      <c r="AL12" s="125">
        <f t="shared" si="4"/>
        <v>1270.3951038946675</v>
      </c>
      <c r="AM12" s="125">
        <f t="shared" si="4"/>
        <v>2394.0925599874445</v>
      </c>
      <c r="AN12" s="125">
        <f t="shared" si="4"/>
        <v>1248.0276850746998</v>
      </c>
      <c r="AO12" s="125">
        <f t="shared" si="4"/>
        <v>1146.6523942672986</v>
      </c>
      <c r="AP12" s="140">
        <f aca="true" t="shared" si="5" ref="AP12:AU13">R12/F12</f>
        <v>0.006870150733157877</v>
      </c>
      <c r="AQ12" s="140">
        <f t="shared" si="5"/>
        <v>0.008124796880077998</v>
      </c>
      <c r="AR12" s="140">
        <f t="shared" si="5"/>
        <v>0.005478662053056517</v>
      </c>
      <c r="AS12" s="140">
        <f t="shared" si="5"/>
        <v>0.003485749436128768</v>
      </c>
      <c r="AT12" s="140">
        <f t="shared" si="5"/>
        <v>0.00435630689206762</v>
      </c>
      <c r="AU12" s="140">
        <f t="shared" si="5"/>
        <v>0.0025212505402679728</v>
      </c>
    </row>
    <row r="13" spans="1:47" s="200" customFormat="1" ht="19.5" customHeight="1">
      <c r="A13" s="238">
        <v>1</v>
      </c>
      <c r="B13" s="194" t="s">
        <v>25</v>
      </c>
      <c r="C13" s="38">
        <f aca="true" t="shared" si="6" ref="C13:C77">D13+E13</f>
        <v>324</v>
      </c>
      <c r="D13" s="206">
        <v>163</v>
      </c>
      <c r="E13" s="198">
        <v>161</v>
      </c>
      <c r="F13" s="38">
        <f aca="true" t="shared" si="7" ref="F13:F76">G13+H13</f>
        <v>324</v>
      </c>
      <c r="G13" s="198">
        <v>163</v>
      </c>
      <c r="H13" s="198">
        <v>161</v>
      </c>
      <c r="I13" s="38">
        <f aca="true" t="shared" si="8" ref="I13:I77">J13+K13</f>
        <v>324</v>
      </c>
      <c r="J13" s="198">
        <v>163</v>
      </c>
      <c r="K13" s="198">
        <v>161</v>
      </c>
      <c r="L13" s="38">
        <f aca="true" t="shared" si="9" ref="L13:L77">M13+N13</f>
        <v>18</v>
      </c>
      <c r="M13" s="198">
        <v>9</v>
      </c>
      <c r="N13" s="198">
        <v>9</v>
      </c>
      <c r="O13" s="38">
        <f aca="true" t="shared" si="10" ref="O13:O76">P13+Q13</f>
        <v>10</v>
      </c>
      <c r="P13" s="198">
        <v>6</v>
      </c>
      <c r="Q13" s="198">
        <v>4</v>
      </c>
      <c r="R13" s="38">
        <f aca="true" t="shared" si="11" ref="R13:R76">S13+T13</f>
        <v>0</v>
      </c>
      <c r="S13" s="198">
        <v>0</v>
      </c>
      <c r="T13" s="198">
        <v>0</v>
      </c>
      <c r="U13" s="38">
        <f aca="true" t="shared" si="12" ref="U13:U76">V13+W13</f>
        <v>0</v>
      </c>
      <c r="V13" s="198">
        <v>0</v>
      </c>
      <c r="W13" s="198">
        <v>0</v>
      </c>
      <c r="X13" s="207">
        <f>F13*100/C13</f>
        <v>100</v>
      </c>
      <c r="Y13" s="199">
        <f t="shared" si="0"/>
        <v>1</v>
      </c>
      <c r="Z13" s="199">
        <f t="shared" si="0"/>
        <v>1</v>
      </c>
      <c r="AA13" s="199">
        <f t="shared" si="1"/>
        <v>1</v>
      </c>
      <c r="AB13" s="199">
        <f t="shared" si="2"/>
        <v>1</v>
      </c>
      <c r="AC13" s="199">
        <f t="shared" si="3"/>
        <v>1</v>
      </c>
      <c r="AD13" s="199">
        <f aca="true" t="shared" si="13" ref="AD13:AI13">L13/F13</f>
        <v>0.05555555555555555</v>
      </c>
      <c r="AE13" s="199">
        <f t="shared" si="13"/>
        <v>0.05521472392638037</v>
      </c>
      <c r="AF13" s="199">
        <f t="shared" si="13"/>
        <v>0.055900621118012424</v>
      </c>
      <c r="AG13" s="199">
        <f t="shared" si="13"/>
        <v>0.030864197530864196</v>
      </c>
      <c r="AH13" s="199">
        <f t="shared" si="13"/>
        <v>0.03680981595092025</v>
      </c>
      <c r="AI13" s="199">
        <f t="shared" si="13"/>
        <v>0.024844720496894408</v>
      </c>
      <c r="AJ13" s="198">
        <f>AD13*C13</f>
        <v>18</v>
      </c>
      <c r="AK13" s="198">
        <f>AE13*D13</f>
        <v>9</v>
      </c>
      <c r="AL13" s="198">
        <f>AF13*E13</f>
        <v>9</v>
      </c>
      <c r="AM13" s="198">
        <f>AG13*C13</f>
        <v>10</v>
      </c>
      <c r="AN13" s="198">
        <f>AH13*D13</f>
        <v>6</v>
      </c>
      <c r="AO13" s="198">
        <f>AI13*E13</f>
        <v>3.9999999999999996</v>
      </c>
      <c r="AP13" s="199">
        <f t="shared" si="5"/>
        <v>0</v>
      </c>
      <c r="AQ13" s="199">
        <f t="shared" si="5"/>
        <v>0</v>
      </c>
      <c r="AR13" s="199">
        <f t="shared" si="5"/>
        <v>0</v>
      </c>
      <c r="AS13" s="199">
        <f t="shared" si="5"/>
        <v>0</v>
      </c>
      <c r="AT13" s="199">
        <f t="shared" si="5"/>
        <v>0</v>
      </c>
      <c r="AU13" s="199">
        <f t="shared" si="5"/>
        <v>0</v>
      </c>
    </row>
    <row r="14" spans="1:47" s="200" customFormat="1" ht="19.5" customHeight="1">
      <c r="A14" s="239">
        <v>2</v>
      </c>
      <c r="B14" s="194" t="s">
        <v>26</v>
      </c>
      <c r="C14" s="38">
        <f t="shared" si="6"/>
        <v>361</v>
      </c>
      <c r="D14" s="196">
        <v>183</v>
      </c>
      <c r="E14" s="195">
        <v>178</v>
      </c>
      <c r="F14" s="38">
        <f t="shared" si="7"/>
        <v>347</v>
      </c>
      <c r="G14" s="195">
        <v>175</v>
      </c>
      <c r="H14" s="195">
        <v>172</v>
      </c>
      <c r="I14" s="38">
        <f t="shared" si="8"/>
        <v>347</v>
      </c>
      <c r="J14" s="195">
        <v>175</v>
      </c>
      <c r="K14" s="195">
        <v>172</v>
      </c>
      <c r="L14" s="38">
        <f t="shared" si="9"/>
        <v>33</v>
      </c>
      <c r="M14" s="195">
        <v>16</v>
      </c>
      <c r="N14" s="195">
        <v>17</v>
      </c>
      <c r="O14" s="38">
        <f t="shared" si="10"/>
        <v>22</v>
      </c>
      <c r="P14" s="195">
        <v>10</v>
      </c>
      <c r="Q14" s="195">
        <v>12</v>
      </c>
      <c r="R14" s="38">
        <f t="shared" si="11"/>
        <v>4</v>
      </c>
      <c r="S14" s="195">
        <v>3</v>
      </c>
      <c r="T14" s="195">
        <v>1</v>
      </c>
      <c r="U14" s="38">
        <f t="shared" si="12"/>
        <v>6</v>
      </c>
      <c r="V14" s="195">
        <v>4</v>
      </c>
      <c r="W14" s="195">
        <v>2</v>
      </c>
      <c r="X14" s="188">
        <f aca="true" t="shared" si="14" ref="X14:X78">F14*100/C14</f>
        <v>96.1218836565097</v>
      </c>
      <c r="Y14" s="197">
        <f t="shared" si="0"/>
        <v>0.9562841530054644</v>
      </c>
      <c r="Z14" s="197">
        <f t="shared" si="0"/>
        <v>0.9662921348314607</v>
      </c>
      <c r="AA14" s="197">
        <f t="shared" si="1"/>
        <v>0.961218836565097</v>
      </c>
      <c r="AB14" s="197">
        <f t="shared" si="2"/>
        <v>0.9562841530054644</v>
      </c>
      <c r="AC14" s="197">
        <f t="shared" si="3"/>
        <v>0.9662921348314607</v>
      </c>
      <c r="AD14" s="197">
        <f aca="true" t="shared" si="15" ref="AD14:AD20">L14/F14</f>
        <v>0.09510086455331412</v>
      </c>
      <c r="AE14" s="197">
        <f aca="true" t="shared" si="16" ref="AE14:AE20">M14/G14</f>
        <v>0.09142857142857143</v>
      </c>
      <c r="AF14" s="197">
        <f aca="true" t="shared" si="17" ref="AF14:AF20">N14/H14</f>
        <v>0.09883720930232558</v>
      </c>
      <c r="AG14" s="197">
        <f aca="true" t="shared" si="18" ref="AG14:AG20">O14/I14</f>
        <v>0.06340057636887608</v>
      </c>
      <c r="AH14" s="197">
        <f aca="true" t="shared" si="19" ref="AH14:AH20">P14/J14</f>
        <v>0.05714285714285714</v>
      </c>
      <c r="AI14" s="197">
        <f aca="true" t="shared" si="20" ref="AI14:AI20">Q14/K14</f>
        <v>0.06976744186046512</v>
      </c>
      <c r="AJ14" s="198">
        <f aca="true" t="shared" si="21" ref="AJ14:AJ20">AD14*C14</f>
        <v>34.3314121037464</v>
      </c>
      <c r="AK14" s="198">
        <f aca="true" t="shared" si="22" ref="AK14:AK20">AE14*D14</f>
        <v>16.731428571428573</v>
      </c>
      <c r="AL14" s="198">
        <f aca="true" t="shared" si="23" ref="AL14:AL20">AF14*E14</f>
        <v>17.593023255813954</v>
      </c>
      <c r="AM14" s="198">
        <f aca="true" t="shared" si="24" ref="AM14:AM20">AG14*C14</f>
        <v>22.887608069164266</v>
      </c>
      <c r="AN14" s="198">
        <f aca="true" t="shared" si="25" ref="AN14:AN20">AH14*D14</f>
        <v>10.457142857142857</v>
      </c>
      <c r="AO14" s="198">
        <f aca="true" t="shared" si="26" ref="AO14:AO20">AI14*E14</f>
        <v>12.41860465116279</v>
      </c>
      <c r="AP14" s="199">
        <f aca="true" t="shared" si="27" ref="AP14:AP78">R14/F14</f>
        <v>0.011527377521613832</v>
      </c>
      <c r="AQ14" s="199">
        <f aca="true" t="shared" si="28" ref="AQ14:AQ78">S14/G14</f>
        <v>0.017142857142857144</v>
      </c>
      <c r="AR14" s="199">
        <f aca="true" t="shared" si="29" ref="AR14:AR78">T14/H14</f>
        <v>0.005813953488372093</v>
      </c>
      <c r="AS14" s="199">
        <f aca="true" t="shared" si="30" ref="AS14:AS78">U14/I14</f>
        <v>0.01729106628242075</v>
      </c>
      <c r="AT14" s="199">
        <f aca="true" t="shared" si="31" ref="AT14:AT78">V14/J14</f>
        <v>0.022857142857142857</v>
      </c>
      <c r="AU14" s="199">
        <f aca="true" t="shared" si="32" ref="AU14:AU78">W14/K14</f>
        <v>0.011627906976744186</v>
      </c>
    </row>
    <row r="15" spans="1:47" s="200" customFormat="1" ht="19.5" customHeight="1">
      <c r="A15" s="239">
        <v>3</v>
      </c>
      <c r="B15" s="194" t="s">
        <v>20</v>
      </c>
      <c r="C15" s="38">
        <f t="shared" si="6"/>
        <v>269</v>
      </c>
      <c r="D15" s="196">
        <v>137</v>
      </c>
      <c r="E15" s="195">
        <v>132</v>
      </c>
      <c r="F15" s="38">
        <f t="shared" si="7"/>
        <v>260</v>
      </c>
      <c r="G15" s="195">
        <v>132</v>
      </c>
      <c r="H15" s="195">
        <v>128</v>
      </c>
      <c r="I15" s="38">
        <f t="shared" si="8"/>
        <v>260</v>
      </c>
      <c r="J15" s="195">
        <v>132</v>
      </c>
      <c r="K15" s="195">
        <v>128</v>
      </c>
      <c r="L15" s="38">
        <f t="shared" si="9"/>
        <v>15</v>
      </c>
      <c r="M15" s="195">
        <v>7</v>
      </c>
      <c r="N15" s="195">
        <v>8</v>
      </c>
      <c r="O15" s="38">
        <f t="shared" si="10"/>
        <v>18</v>
      </c>
      <c r="P15" s="195">
        <v>9</v>
      </c>
      <c r="Q15" s="195">
        <v>9</v>
      </c>
      <c r="R15" s="38">
        <f t="shared" si="11"/>
        <v>10</v>
      </c>
      <c r="S15" s="195">
        <v>6</v>
      </c>
      <c r="T15" s="195">
        <v>4</v>
      </c>
      <c r="U15" s="38">
        <f t="shared" si="12"/>
        <v>9</v>
      </c>
      <c r="V15" s="195">
        <v>4</v>
      </c>
      <c r="W15" s="195">
        <v>5</v>
      </c>
      <c r="X15" s="188">
        <f t="shared" si="14"/>
        <v>96.6542750929368</v>
      </c>
      <c r="Y15" s="197">
        <f aca="true" t="shared" si="33" ref="Y15:Y79">G15/D15</f>
        <v>0.9635036496350365</v>
      </c>
      <c r="Z15" s="197">
        <f aca="true" t="shared" si="34" ref="Z15:Z79">H15/E15</f>
        <v>0.9696969696969697</v>
      </c>
      <c r="AA15" s="197">
        <f t="shared" si="1"/>
        <v>0.966542750929368</v>
      </c>
      <c r="AB15" s="197">
        <f t="shared" si="2"/>
        <v>0.9635036496350365</v>
      </c>
      <c r="AC15" s="197">
        <f t="shared" si="3"/>
        <v>0.9696969696969697</v>
      </c>
      <c r="AD15" s="197">
        <f t="shared" si="15"/>
        <v>0.057692307692307696</v>
      </c>
      <c r="AE15" s="197">
        <f t="shared" si="16"/>
        <v>0.05303030303030303</v>
      </c>
      <c r="AF15" s="197">
        <f t="shared" si="17"/>
        <v>0.0625</v>
      </c>
      <c r="AG15" s="197">
        <f t="shared" si="18"/>
        <v>0.06923076923076923</v>
      </c>
      <c r="AH15" s="197">
        <f t="shared" si="19"/>
        <v>0.06818181818181818</v>
      </c>
      <c r="AI15" s="197">
        <f t="shared" si="20"/>
        <v>0.0703125</v>
      </c>
      <c r="AJ15" s="198">
        <f t="shared" si="21"/>
        <v>15.51923076923077</v>
      </c>
      <c r="AK15" s="198">
        <f t="shared" si="22"/>
        <v>7.265151515151516</v>
      </c>
      <c r="AL15" s="198">
        <f t="shared" si="23"/>
        <v>8.25</v>
      </c>
      <c r="AM15" s="198">
        <f t="shared" si="24"/>
        <v>18.623076923076923</v>
      </c>
      <c r="AN15" s="198">
        <f t="shared" si="25"/>
        <v>9.34090909090909</v>
      </c>
      <c r="AO15" s="198">
        <f t="shared" si="26"/>
        <v>9.28125</v>
      </c>
      <c r="AP15" s="199">
        <f t="shared" si="27"/>
        <v>0.038461538461538464</v>
      </c>
      <c r="AQ15" s="199">
        <f t="shared" si="28"/>
        <v>0.045454545454545456</v>
      </c>
      <c r="AR15" s="199">
        <f t="shared" si="29"/>
        <v>0.03125</v>
      </c>
      <c r="AS15" s="199">
        <f t="shared" si="30"/>
        <v>0.03461538461538462</v>
      </c>
      <c r="AT15" s="199">
        <f t="shared" si="31"/>
        <v>0.030303030303030304</v>
      </c>
      <c r="AU15" s="199">
        <f t="shared" si="32"/>
        <v>0.0390625</v>
      </c>
    </row>
    <row r="16" spans="1:47" s="200" customFormat="1" ht="19.5" customHeight="1">
      <c r="A16" s="239">
        <v>4</v>
      </c>
      <c r="B16" s="194" t="s">
        <v>23</v>
      </c>
      <c r="C16" s="38">
        <f t="shared" si="6"/>
        <v>307</v>
      </c>
      <c r="D16" s="196">
        <v>154</v>
      </c>
      <c r="E16" s="195">
        <v>153</v>
      </c>
      <c r="F16" s="38">
        <f t="shared" si="7"/>
        <v>307</v>
      </c>
      <c r="G16" s="195">
        <v>154</v>
      </c>
      <c r="H16" s="195">
        <v>153</v>
      </c>
      <c r="I16" s="38">
        <f t="shared" si="8"/>
        <v>307</v>
      </c>
      <c r="J16" s="195">
        <v>154</v>
      </c>
      <c r="K16" s="195">
        <v>153</v>
      </c>
      <c r="L16" s="38">
        <f t="shared" si="9"/>
        <v>15</v>
      </c>
      <c r="M16" s="195">
        <v>7</v>
      </c>
      <c r="N16" s="195">
        <v>8</v>
      </c>
      <c r="O16" s="38">
        <f t="shared" si="10"/>
        <v>6</v>
      </c>
      <c r="P16" s="195">
        <v>2</v>
      </c>
      <c r="Q16" s="195">
        <v>4</v>
      </c>
      <c r="R16" s="38">
        <f t="shared" si="11"/>
        <v>0</v>
      </c>
      <c r="S16" s="195">
        <v>0</v>
      </c>
      <c r="T16" s="195">
        <v>0</v>
      </c>
      <c r="U16" s="38">
        <f t="shared" si="12"/>
        <v>0</v>
      </c>
      <c r="V16" s="195">
        <v>0</v>
      </c>
      <c r="W16" s="195">
        <v>0</v>
      </c>
      <c r="X16" s="188">
        <f t="shared" si="14"/>
        <v>100</v>
      </c>
      <c r="Y16" s="197">
        <f t="shared" si="33"/>
        <v>1</v>
      </c>
      <c r="Z16" s="197">
        <f t="shared" si="34"/>
        <v>1</v>
      </c>
      <c r="AA16" s="197">
        <f t="shared" si="1"/>
        <v>1</v>
      </c>
      <c r="AB16" s="197">
        <f t="shared" si="2"/>
        <v>1</v>
      </c>
      <c r="AC16" s="197">
        <f t="shared" si="3"/>
        <v>1</v>
      </c>
      <c r="AD16" s="197">
        <f t="shared" si="15"/>
        <v>0.048859934853420196</v>
      </c>
      <c r="AE16" s="197">
        <f t="shared" si="16"/>
        <v>0.045454545454545456</v>
      </c>
      <c r="AF16" s="197">
        <f t="shared" si="17"/>
        <v>0.05228758169934641</v>
      </c>
      <c r="AG16" s="197">
        <f t="shared" si="18"/>
        <v>0.019543973941368076</v>
      </c>
      <c r="AH16" s="197">
        <f t="shared" si="19"/>
        <v>0.012987012987012988</v>
      </c>
      <c r="AI16" s="197">
        <f t="shared" si="20"/>
        <v>0.026143790849673203</v>
      </c>
      <c r="AJ16" s="198">
        <f t="shared" si="21"/>
        <v>15</v>
      </c>
      <c r="AK16" s="198">
        <f t="shared" si="22"/>
        <v>7</v>
      </c>
      <c r="AL16" s="198">
        <f t="shared" si="23"/>
        <v>8</v>
      </c>
      <c r="AM16" s="198">
        <f t="shared" si="24"/>
        <v>5.999999999999999</v>
      </c>
      <c r="AN16" s="198">
        <f t="shared" si="25"/>
        <v>2</v>
      </c>
      <c r="AO16" s="198">
        <f t="shared" si="26"/>
        <v>4</v>
      </c>
      <c r="AP16" s="199">
        <f t="shared" si="27"/>
        <v>0</v>
      </c>
      <c r="AQ16" s="199">
        <f t="shared" si="28"/>
        <v>0</v>
      </c>
      <c r="AR16" s="199">
        <f t="shared" si="29"/>
        <v>0</v>
      </c>
      <c r="AS16" s="199">
        <f t="shared" si="30"/>
        <v>0</v>
      </c>
      <c r="AT16" s="199">
        <f t="shared" si="31"/>
        <v>0</v>
      </c>
      <c r="AU16" s="199">
        <f t="shared" si="32"/>
        <v>0</v>
      </c>
    </row>
    <row r="17" spans="1:47" s="200" customFormat="1" ht="19.5" customHeight="1">
      <c r="A17" s="239">
        <v>5</v>
      </c>
      <c r="B17" s="194" t="s">
        <v>27</v>
      </c>
      <c r="C17" s="38">
        <f t="shared" si="6"/>
        <v>395</v>
      </c>
      <c r="D17" s="196">
        <v>211</v>
      </c>
      <c r="E17" s="195">
        <v>184</v>
      </c>
      <c r="F17" s="38">
        <f t="shared" si="7"/>
        <v>395</v>
      </c>
      <c r="G17" s="195">
        <v>211</v>
      </c>
      <c r="H17" s="195">
        <v>184</v>
      </c>
      <c r="I17" s="38">
        <f t="shared" si="8"/>
        <v>395</v>
      </c>
      <c r="J17" s="195">
        <v>211</v>
      </c>
      <c r="K17" s="195">
        <v>184</v>
      </c>
      <c r="L17" s="38">
        <f t="shared" si="9"/>
        <v>20</v>
      </c>
      <c r="M17" s="195">
        <v>8</v>
      </c>
      <c r="N17" s="195">
        <v>12</v>
      </c>
      <c r="O17" s="38">
        <f t="shared" si="10"/>
        <v>20</v>
      </c>
      <c r="P17" s="195">
        <v>8</v>
      </c>
      <c r="Q17" s="195">
        <v>12</v>
      </c>
      <c r="R17" s="38">
        <f t="shared" si="11"/>
        <v>6</v>
      </c>
      <c r="S17" s="195">
        <v>3</v>
      </c>
      <c r="T17" s="195">
        <v>3</v>
      </c>
      <c r="U17" s="38">
        <f t="shared" si="12"/>
        <v>0</v>
      </c>
      <c r="V17" s="195">
        <v>0</v>
      </c>
      <c r="W17" s="195">
        <v>0</v>
      </c>
      <c r="X17" s="188">
        <f t="shared" si="14"/>
        <v>100</v>
      </c>
      <c r="Y17" s="197">
        <f t="shared" si="33"/>
        <v>1</v>
      </c>
      <c r="Z17" s="197">
        <f t="shared" si="34"/>
        <v>1</v>
      </c>
      <c r="AA17" s="197">
        <f t="shared" si="1"/>
        <v>1</v>
      </c>
      <c r="AB17" s="197">
        <f t="shared" si="2"/>
        <v>1</v>
      </c>
      <c r="AC17" s="197">
        <f t="shared" si="3"/>
        <v>1</v>
      </c>
      <c r="AD17" s="197">
        <f t="shared" si="15"/>
        <v>0.05063291139240506</v>
      </c>
      <c r="AE17" s="197">
        <f t="shared" si="16"/>
        <v>0.037914691943127965</v>
      </c>
      <c r="AF17" s="197">
        <f t="shared" si="17"/>
        <v>0.06521739130434782</v>
      </c>
      <c r="AG17" s="197">
        <f t="shared" si="18"/>
        <v>0.05063291139240506</v>
      </c>
      <c r="AH17" s="197">
        <f t="shared" si="19"/>
        <v>0.037914691943127965</v>
      </c>
      <c r="AI17" s="197">
        <f t="shared" si="20"/>
        <v>0.06521739130434782</v>
      </c>
      <c r="AJ17" s="198">
        <f t="shared" si="21"/>
        <v>20</v>
      </c>
      <c r="AK17" s="198">
        <f t="shared" si="22"/>
        <v>8</v>
      </c>
      <c r="AL17" s="198">
        <f t="shared" si="23"/>
        <v>12</v>
      </c>
      <c r="AM17" s="198">
        <f t="shared" si="24"/>
        <v>20</v>
      </c>
      <c r="AN17" s="198">
        <f t="shared" si="25"/>
        <v>8</v>
      </c>
      <c r="AO17" s="198">
        <f t="shared" si="26"/>
        <v>12</v>
      </c>
      <c r="AP17" s="199">
        <f t="shared" si="27"/>
        <v>0.015189873417721518</v>
      </c>
      <c r="AQ17" s="199">
        <f t="shared" si="28"/>
        <v>0.014218009478672985</v>
      </c>
      <c r="AR17" s="199">
        <f t="shared" si="29"/>
        <v>0.016304347826086956</v>
      </c>
      <c r="AS17" s="199">
        <f t="shared" si="30"/>
        <v>0</v>
      </c>
      <c r="AT17" s="199">
        <f t="shared" si="31"/>
        <v>0</v>
      </c>
      <c r="AU17" s="199">
        <f t="shared" si="32"/>
        <v>0</v>
      </c>
    </row>
    <row r="18" spans="1:47" s="200" customFormat="1" ht="19.5" customHeight="1">
      <c r="A18" s="239">
        <v>6</v>
      </c>
      <c r="B18" s="674" t="s">
        <v>232</v>
      </c>
      <c r="C18" s="38">
        <f t="shared" si="6"/>
        <v>385</v>
      </c>
      <c r="D18" s="196">
        <v>203</v>
      </c>
      <c r="E18" s="195">
        <v>182</v>
      </c>
      <c r="F18" s="38">
        <f t="shared" si="7"/>
        <v>367</v>
      </c>
      <c r="G18" s="195">
        <v>187</v>
      </c>
      <c r="H18" s="195">
        <v>180</v>
      </c>
      <c r="I18" s="38">
        <f t="shared" si="8"/>
        <v>367</v>
      </c>
      <c r="J18" s="195">
        <v>187</v>
      </c>
      <c r="K18" s="195">
        <v>180</v>
      </c>
      <c r="L18" s="38">
        <f t="shared" si="9"/>
        <v>14</v>
      </c>
      <c r="M18" s="195">
        <v>6</v>
      </c>
      <c r="N18" s="195">
        <v>8</v>
      </c>
      <c r="O18" s="38">
        <f t="shared" si="10"/>
        <v>11</v>
      </c>
      <c r="P18" s="195">
        <v>5</v>
      </c>
      <c r="Q18" s="195">
        <v>6</v>
      </c>
      <c r="R18" s="38">
        <f t="shared" si="11"/>
        <v>2</v>
      </c>
      <c r="S18" s="195">
        <v>1</v>
      </c>
      <c r="T18" s="195">
        <v>1</v>
      </c>
      <c r="U18" s="38">
        <f t="shared" si="12"/>
        <v>0</v>
      </c>
      <c r="V18" s="195">
        <v>0</v>
      </c>
      <c r="W18" s="195">
        <v>0</v>
      </c>
      <c r="X18" s="188">
        <f t="shared" si="14"/>
        <v>95.32467532467533</v>
      </c>
      <c r="Y18" s="197">
        <f t="shared" si="33"/>
        <v>0.9211822660098522</v>
      </c>
      <c r="Z18" s="197">
        <f t="shared" si="34"/>
        <v>0.989010989010989</v>
      </c>
      <c r="AA18" s="197">
        <f t="shared" si="1"/>
        <v>0.9532467532467532</v>
      </c>
      <c r="AB18" s="197">
        <f t="shared" si="2"/>
        <v>0.9211822660098522</v>
      </c>
      <c r="AC18" s="197">
        <f t="shared" si="3"/>
        <v>0.989010989010989</v>
      </c>
      <c r="AD18" s="197">
        <f t="shared" si="15"/>
        <v>0.03814713896457766</v>
      </c>
      <c r="AE18" s="197">
        <f t="shared" si="16"/>
        <v>0.03208556149732621</v>
      </c>
      <c r="AF18" s="197">
        <f t="shared" si="17"/>
        <v>0.044444444444444446</v>
      </c>
      <c r="AG18" s="197">
        <f t="shared" si="18"/>
        <v>0.02997275204359673</v>
      </c>
      <c r="AH18" s="197">
        <f t="shared" si="19"/>
        <v>0.026737967914438502</v>
      </c>
      <c r="AI18" s="197">
        <f t="shared" si="20"/>
        <v>0.03333333333333333</v>
      </c>
      <c r="AJ18" s="198">
        <f t="shared" si="21"/>
        <v>14.686648501362399</v>
      </c>
      <c r="AK18" s="198">
        <f t="shared" si="22"/>
        <v>6.5133689839572195</v>
      </c>
      <c r="AL18" s="198">
        <f t="shared" si="23"/>
        <v>8.088888888888889</v>
      </c>
      <c r="AM18" s="198">
        <f t="shared" si="24"/>
        <v>11.53950953678474</v>
      </c>
      <c r="AN18" s="198">
        <f t="shared" si="25"/>
        <v>5.427807486631016</v>
      </c>
      <c r="AO18" s="198">
        <f t="shared" si="26"/>
        <v>6.066666666666666</v>
      </c>
      <c r="AP18" s="199">
        <f t="shared" si="27"/>
        <v>0.005449591280653951</v>
      </c>
      <c r="AQ18" s="199">
        <f t="shared" si="28"/>
        <v>0.0053475935828877</v>
      </c>
      <c r="AR18" s="199">
        <f t="shared" si="29"/>
        <v>0.005555555555555556</v>
      </c>
      <c r="AS18" s="199">
        <f t="shared" si="30"/>
        <v>0</v>
      </c>
      <c r="AT18" s="199">
        <f t="shared" si="31"/>
        <v>0</v>
      </c>
      <c r="AU18" s="199">
        <f t="shared" si="32"/>
        <v>0</v>
      </c>
    </row>
    <row r="19" spans="1:47" s="200" customFormat="1" ht="19.5" customHeight="1">
      <c r="A19" s="239">
        <v>7</v>
      </c>
      <c r="B19" s="674" t="s">
        <v>21</v>
      </c>
      <c r="C19" s="38">
        <f t="shared" si="6"/>
        <v>396</v>
      </c>
      <c r="D19" s="196">
        <v>201</v>
      </c>
      <c r="E19" s="195">
        <v>195</v>
      </c>
      <c r="F19" s="38">
        <f t="shared" si="7"/>
        <v>368</v>
      </c>
      <c r="G19" s="195">
        <v>188</v>
      </c>
      <c r="H19" s="195">
        <v>180</v>
      </c>
      <c r="I19" s="38">
        <f t="shared" si="8"/>
        <v>368</v>
      </c>
      <c r="J19" s="195">
        <v>188</v>
      </c>
      <c r="K19" s="195">
        <v>180</v>
      </c>
      <c r="L19" s="38">
        <f t="shared" si="9"/>
        <v>37</v>
      </c>
      <c r="M19" s="195">
        <v>20</v>
      </c>
      <c r="N19" s="195">
        <v>17</v>
      </c>
      <c r="O19" s="38">
        <f t="shared" si="10"/>
        <v>34</v>
      </c>
      <c r="P19" s="195">
        <v>17</v>
      </c>
      <c r="Q19" s="195">
        <v>17</v>
      </c>
      <c r="R19" s="38">
        <f t="shared" si="11"/>
        <v>16</v>
      </c>
      <c r="S19" s="195">
        <v>7</v>
      </c>
      <c r="T19" s="195">
        <v>9</v>
      </c>
      <c r="U19" s="38">
        <f t="shared" si="12"/>
        <v>8</v>
      </c>
      <c r="V19" s="195">
        <v>3</v>
      </c>
      <c r="W19" s="195">
        <v>5</v>
      </c>
      <c r="X19" s="188">
        <f t="shared" si="14"/>
        <v>92.92929292929293</v>
      </c>
      <c r="Y19" s="197">
        <f t="shared" si="33"/>
        <v>0.9353233830845771</v>
      </c>
      <c r="Z19" s="197">
        <f t="shared" si="34"/>
        <v>0.9230769230769231</v>
      </c>
      <c r="AA19" s="197">
        <f t="shared" si="1"/>
        <v>0.9292929292929293</v>
      </c>
      <c r="AB19" s="197">
        <f t="shared" si="2"/>
        <v>0.9353233830845771</v>
      </c>
      <c r="AC19" s="197">
        <f t="shared" si="3"/>
        <v>0.9230769230769231</v>
      </c>
      <c r="AD19" s="197">
        <f t="shared" si="15"/>
        <v>0.10054347826086957</v>
      </c>
      <c r="AE19" s="197">
        <f t="shared" si="16"/>
        <v>0.10638297872340426</v>
      </c>
      <c r="AF19" s="197">
        <f t="shared" si="17"/>
        <v>0.09444444444444444</v>
      </c>
      <c r="AG19" s="197">
        <f t="shared" si="18"/>
        <v>0.09239130434782608</v>
      </c>
      <c r="AH19" s="197">
        <f t="shared" si="19"/>
        <v>0.09042553191489362</v>
      </c>
      <c r="AI19" s="197">
        <f t="shared" si="20"/>
        <v>0.09444444444444444</v>
      </c>
      <c r="AJ19" s="198">
        <f t="shared" si="21"/>
        <v>39.81521739130435</v>
      </c>
      <c r="AK19" s="198">
        <f t="shared" si="22"/>
        <v>21.382978723404257</v>
      </c>
      <c r="AL19" s="198">
        <f t="shared" si="23"/>
        <v>18.416666666666668</v>
      </c>
      <c r="AM19" s="198">
        <f t="shared" si="24"/>
        <v>36.586956521739125</v>
      </c>
      <c r="AN19" s="198">
        <f t="shared" si="25"/>
        <v>18.175531914893618</v>
      </c>
      <c r="AO19" s="198">
        <f t="shared" si="26"/>
        <v>18.416666666666668</v>
      </c>
      <c r="AP19" s="199">
        <f t="shared" si="27"/>
        <v>0.043478260869565216</v>
      </c>
      <c r="AQ19" s="199">
        <f t="shared" si="28"/>
        <v>0.03723404255319149</v>
      </c>
      <c r="AR19" s="199">
        <f t="shared" si="29"/>
        <v>0.05</v>
      </c>
      <c r="AS19" s="199">
        <f t="shared" si="30"/>
        <v>0.021739130434782608</v>
      </c>
      <c r="AT19" s="199">
        <f t="shared" si="31"/>
        <v>0.015957446808510637</v>
      </c>
      <c r="AU19" s="199">
        <f t="shared" si="32"/>
        <v>0.027777777777777776</v>
      </c>
    </row>
    <row r="20" spans="1:47" s="200" customFormat="1" ht="19.5" customHeight="1">
      <c r="A20" s="240">
        <v>8</v>
      </c>
      <c r="B20" s="675" t="s">
        <v>22</v>
      </c>
      <c r="C20" s="536">
        <f t="shared" si="6"/>
        <v>371</v>
      </c>
      <c r="D20" s="202">
        <v>192</v>
      </c>
      <c r="E20" s="201">
        <v>179</v>
      </c>
      <c r="F20" s="118">
        <f t="shared" si="7"/>
        <v>364</v>
      </c>
      <c r="G20" s="201">
        <v>189</v>
      </c>
      <c r="H20" s="201">
        <v>175</v>
      </c>
      <c r="I20" s="118">
        <f t="shared" si="8"/>
        <v>364</v>
      </c>
      <c r="J20" s="201">
        <v>189</v>
      </c>
      <c r="K20" s="201">
        <v>175</v>
      </c>
      <c r="L20" s="118">
        <f t="shared" si="9"/>
        <v>12</v>
      </c>
      <c r="M20" s="201">
        <v>5</v>
      </c>
      <c r="N20" s="201">
        <v>7</v>
      </c>
      <c r="O20" s="118">
        <f t="shared" si="10"/>
        <v>19</v>
      </c>
      <c r="P20" s="201">
        <v>10</v>
      </c>
      <c r="Q20" s="201">
        <v>9</v>
      </c>
      <c r="R20" s="118">
        <f t="shared" si="11"/>
        <v>4</v>
      </c>
      <c r="S20" s="201">
        <v>2</v>
      </c>
      <c r="T20" s="201">
        <v>2</v>
      </c>
      <c r="U20" s="118">
        <f t="shared" si="12"/>
        <v>3</v>
      </c>
      <c r="V20" s="201">
        <v>3</v>
      </c>
      <c r="W20" s="201">
        <v>0</v>
      </c>
      <c r="X20" s="203">
        <f t="shared" si="14"/>
        <v>98.11320754716981</v>
      </c>
      <c r="Y20" s="204">
        <f t="shared" si="33"/>
        <v>0.984375</v>
      </c>
      <c r="Z20" s="204">
        <f t="shared" si="34"/>
        <v>0.9776536312849162</v>
      </c>
      <c r="AA20" s="204">
        <f t="shared" si="1"/>
        <v>0.9811320754716981</v>
      </c>
      <c r="AB20" s="204">
        <f t="shared" si="2"/>
        <v>0.984375</v>
      </c>
      <c r="AC20" s="204">
        <f t="shared" si="3"/>
        <v>0.9776536312849162</v>
      </c>
      <c r="AD20" s="204">
        <f t="shared" si="15"/>
        <v>0.03296703296703297</v>
      </c>
      <c r="AE20" s="204">
        <f t="shared" si="16"/>
        <v>0.026455026455026454</v>
      </c>
      <c r="AF20" s="204">
        <f t="shared" si="17"/>
        <v>0.04</v>
      </c>
      <c r="AG20" s="204">
        <f t="shared" si="18"/>
        <v>0.0521978021978022</v>
      </c>
      <c r="AH20" s="204">
        <f t="shared" si="19"/>
        <v>0.05291005291005291</v>
      </c>
      <c r="AI20" s="204">
        <f t="shared" si="20"/>
        <v>0.05142857142857143</v>
      </c>
      <c r="AJ20" s="198">
        <f t="shared" si="21"/>
        <v>12.230769230769232</v>
      </c>
      <c r="AK20" s="198">
        <f t="shared" si="22"/>
        <v>5.079365079365079</v>
      </c>
      <c r="AL20" s="198">
        <f t="shared" si="23"/>
        <v>7.16</v>
      </c>
      <c r="AM20" s="198">
        <f t="shared" si="24"/>
        <v>19.365384615384617</v>
      </c>
      <c r="AN20" s="198">
        <f t="shared" si="25"/>
        <v>10.158730158730158</v>
      </c>
      <c r="AO20" s="198">
        <f t="shared" si="26"/>
        <v>9.205714285714286</v>
      </c>
      <c r="AP20" s="205">
        <f t="shared" si="27"/>
        <v>0.01098901098901099</v>
      </c>
      <c r="AQ20" s="205">
        <f t="shared" si="28"/>
        <v>0.010582010582010581</v>
      </c>
      <c r="AR20" s="205">
        <f t="shared" si="29"/>
        <v>0.011428571428571429</v>
      </c>
      <c r="AS20" s="205">
        <f t="shared" si="30"/>
        <v>0.008241758241758242</v>
      </c>
      <c r="AT20" s="205">
        <f t="shared" si="31"/>
        <v>0.015873015873015872</v>
      </c>
      <c r="AU20" s="205">
        <f t="shared" si="32"/>
        <v>0</v>
      </c>
    </row>
    <row r="21" spans="1:47" s="528" customFormat="1" ht="19.5" customHeight="1">
      <c r="A21" s="602"/>
      <c r="B21" s="468" t="s">
        <v>125</v>
      </c>
      <c r="C21" s="125">
        <f>SUM(C13:C20)</f>
        <v>2808</v>
      </c>
      <c r="D21" s="125">
        <f aca="true" t="shared" si="35" ref="D21:W21">SUM(D13:D20)</f>
        <v>1444</v>
      </c>
      <c r="E21" s="125">
        <f t="shared" si="35"/>
        <v>1364</v>
      </c>
      <c r="F21" s="125">
        <f t="shared" si="35"/>
        <v>2732</v>
      </c>
      <c r="G21" s="125">
        <f t="shared" si="35"/>
        <v>1399</v>
      </c>
      <c r="H21" s="125">
        <f t="shared" si="35"/>
        <v>1333</v>
      </c>
      <c r="I21" s="125">
        <f t="shared" si="35"/>
        <v>2732</v>
      </c>
      <c r="J21" s="125">
        <f t="shared" si="35"/>
        <v>1399</v>
      </c>
      <c r="K21" s="125">
        <f t="shared" si="35"/>
        <v>1333</v>
      </c>
      <c r="L21" s="125">
        <f t="shared" si="35"/>
        <v>164</v>
      </c>
      <c r="M21" s="125">
        <f t="shared" si="35"/>
        <v>78</v>
      </c>
      <c r="N21" s="125">
        <f t="shared" si="35"/>
        <v>86</v>
      </c>
      <c r="O21" s="125">
        <f t="shared" si="35"/>
        <v>140</v>
      </c>
      <c r="P21" s="125">
        <f t="shared" si="35"/>
        <v>67</v>
      </c>
      <c r="Q21" s="125">
        <f t="shared" si="35"/>
        <v>73</v>
      </c>
      <c r="R21" s="125">
        <f t="shared" si="35"/>
        <v>42</v>
      </c>
      <c r="S21" s="125">
        <f t="shared" si="35"/>
        <v>22</v>
      </c>
      <c r="T21" s="125">
        <f t="shared" si="35"/>
        <v>20</v>
      </c>
      <c r="U21" s="125">
        <f t="shared" si="35"/>
        <v>26</v>
      </c>
      <c r="V21" s="125">
        <f t="shared" si="35"/>
        <v>14</v>
      </c>
      <c r="W21" s="125">
        <f t="shared" si="35"/>
        <v>12</v>
      </c>
      <c r="X21" s="126">
        <f t="shared" si="14"/>
        <v>97.29344729344729</v>
      </c>
      <c r="Y21" s="113">
        <f t="shared" si="33"/>
        <v>0.9688365650969529</v>
      </c>
      <c r="Z21" s="113">
        <f t="shared" si="34"/>
        <v>0.9772727272727273</v>
      </c>
      <c r="AA21" s="113">
        <f t="shared" si="1"/>
        <v>0.9729344729344729</v>
      </c>
      <c r="AB21" s="113">
        <f t="shared" si="2"/>
        <v>0.9688365650969529</v>
      </c>
      <c r="AC21" s="113">
        <f t="shared" si="3"/>
        <v>0.9772727272727273</v>
      </c>
      <c r="AD21" s="113">
        <f aca="true" t="shared" si="36" ref="AD21:AI21">AJ21/C21</f>
        <v>0.060392905269377906</v>
      </c>
      <c r="AE21" s="113">
        <f t="shared" si="36"/>
        <v>0.05607499506461679</v>
      </c>
      <c r="AF21" s="113">
        <f t="shared" si="36"/>
        <v>0.06488898739836474</v>
      </c>
      <c r="AG21" s="113">
        <f t="shared" si="36"/>
        <v>0.05307559870649695</v>
      </c>
      <c r="AH21" s="113">
        <f t="shared" si="36"/>
        <v>0.04972131630329288</v>
      </c>
      <c r="AI21" s="113">
        <f t="shared" si="36"/>
        <v>0.05655581565657196</v>
      </c>
      <c r="AJ21" s="125">
        <f aca="true" t="shared" si="37" ref="AJ21:AO21">SUM(AJ13:AJ20)</f>
        <v>169.58327799641316</v>
      </c>
      <c r="AK21" s="125">
        <f t="shared" si="37"/>
        <v>80.97229287330664</v>
      </c>
      <c r="AL21" s="125">
        <f t="shared" si="37"/>
        <v>88.5085788113695</v>
      </c>
      <c r="AM21" s="125">
        <f t="shared" si="37"/>
        <v>145.00253566614967</v>
      </c>
      <c r="AN21" s="125">
        <f t="shared" si="37"/>
        <v>69.56012150830674</v>
      </c>
      <c r="AO21" s="125">
        <f t="shared" si="37"/>
        <v>75.38890227021042</v>
      </c>
      <c r="AP21" s="113">
        <f t="shared" si="27"/>
        <v>0.015373352855051245</v>
      </c>
      <c r="AQ21" s="113">
        <f t="shared" si="28"/>
        <v>0.015725518227305217</v>
      </c>
      <c r="AR21" s="113">
        <f t="shared" si="29"/>
        <v>0.015003750937734433</v>
      </c>
      <c r="AS21" s="113">
        <f t="shared" si="30"/>
        <v>0.00951683748169839</v>
      </c>
      <c r="AT21" s="113">
        <f t="shared" si="31"/>
        <v>0.010007147962830594</v>
      </c>
      <c r="AU21" s="113">
        <f t="shared" si="32"/>
        <v>0.00900225056264066</v>
      </c>
    </row>
    <row r="22" spans="1:47" s="530" customFormat="1" ht="20.25" customHeight="1">
      <c r="A22" s="238">
        <v>9</v>
      </c>
      <c r="B22" s="531" t="s">
        <v>37</v>
      </c>
      <c r="C22" s="122">
        <f t="shared" si="6"/>
        <v>301</v>
      </c>
      <c r="D22" s="123">
        <v>148</v>
      </c>
      <c r="E22" s="122">
        <v>153</v>
      </c>
      <c r="F22" s="122">
        <f t="shared" si="7"/>
        <v>279</v>
      </c>
      <c r="G22" s="122">
        <v>136</v>
      </c>
      <c r="H22" s="122">
        <v>143</v>
      </c>
      <c r="I22" s="122">
        <f t="shared" si="8"/>
        <v>279</v>
      </c>
      <c r="J22" s="122">
        <v>136</v>
      </c>
      <c r="K22" s="122">
        <v>143</v>
      </c>
      <c r="L22" s="122">
        <f t="shared" si="9"/>
        <v>30</v>
      </c>
      <c r="M22" s="122">
        <v>13</v>
      </c>
      <c r="N22" s="122">
        <v>17</v>
      </c>
      <c r="O22" s="122">
        <f t="shared" si="10"/>
        <v>27</v>
      </c>
      <c r="P22" s="122">
        <v>11</v>
      </c>
      <c r="Q22" s="122">
        <v>16</v>
      </c>
      <c r="R22" s="122">
        <f t="shared" si="11"/>
        <v>2</v>
      </c>
      <c r="S22" s="122">
        <v>2</v>
      </c>
      <c r="T22" s="122">
        <v>0</v>
      </c>
      <c r="U22" s="122">
        <f t="shared" si="12"/>
        <v>1</v>
      </c>
      <c r="V22" s="122">
        <v>1</v>
      </c>
      <c r="W22" s="122">
        <v>0</v>
      </c>
      <c r="X22" s="124">
        <f t="shared" si="14"/>
        <v>92.69102990033223</v>
      </c>
      <c r="Y22" s="110">
        <f t="shared" si="33"/>
        <v>0.918918918918919</v>
      </c>
      <c r="Z22" s="110">
        <f t="shared" si="34"/>
        <v>0.934640522875817</v>
      </c>
      <c r="AA22" s="110">
        <f t="shared" si="1"/>
        <v>0.9269102990033222</v>
      </c>
      <c r="AB22" s="110">
        <f t="shared" si="2"/>
        <v>0.918918918918919</v>
      </c>
      <c r="AC22" s="110">
        <f t="shared" si="3"/>
        <v>0.934640522875817</v>
      </c>
      <c r="AD22" s="110">
        <f aca="true" t="shared" si="38" ref="AD22:AE32">L22/F22</f>
        <v>0.10752688172043011</v>
      </c>
      <c r="AE22" s="110">
        <f>M22/G22</f>
        <v>0.09558823529411764</v>
      </c>
      <c r="AF22" s="110">
        <f>N22/H22</f>
        <v>0.11888111888111888</v>
      </c>
      <c r="AG22" s="110">
        <f>O22/I22</f>
        <v>0.0967741935483871</v>
      </c>
      <c r="AH22" s="110">
        <f>P22/J22</f>
        <v>0.08088235294117647</v>
      </c>
      <c r="AI22" s="110">
        <f>Q22/K22</f>
        <v>0.11188811188811189</v>
      </c>
      <c r="AJ22" s="122">
        <f>AD22*C22</f>
        <v>32.365591397849464</v>
      </c>
      <c r="AK22" s="122">
        <f>AE22*D22</f>
        <v>14.147058823529411</v>
      </c>
      <c r="AL22" s="122">
        <f>AF22*E22</f>
        <v>18.18881118881119</v>
      </c>
      <c r="AM22" s="122">
        <f>AG22*C22</f>
        <v>29.129032258064516</v>
      </c>
      <c r="AN22" s="122">
        <f>AH22*D22</f>
        <v>11.970588235294118</v>
      </c>
      <c r="AO22" s="122">
        <f>AI22*E22</f>
        <v>17.11888111888112</v>
      </c>
      <c r="AP22" s="110">
        <f t="shared" si="27"/>
        <v>0.007168458781362007</v>
      </c>
      <c r="AQ22" s="110">
        <f t="shared" si="28"/>
        <v>0.014705882352941176</v>
      </c>
      <c r="AR22" s="110">
        <f t="shared" si="29"/>
        <v>0</v>
      </c>
      <c r="AS22" s="110">
        <f t="shared" si="30"/>
        <v>0.0035842293906810036</v>
      </c>
      <c r="AT22" s="110">
        <f t="shared" si="31"/>
        <v>0.007352941176470588</v>
      </c>
      <c r="AU22" s="110">
        <f t="shared" si="32"/>
        <v>0</v>
      </c>
    </row>
    <row r="23" spans="1:47" s="530" customFormat="1" ht="19.5" customHeight="1">
      <c r="A23" s="239">
        <v>10</v>
      </c>
      <c r="B23" s="532" t="s">
        <v>38</v>
      </c>
      <c r="C23" s="38">
        <f t="shared" si="6"/>
        <v>315</v>
      </c>
      <c r="D23" s="37">
        <v>160</v>
      </c>
      <c r="E23" s="38">
        <v>155</v>
      </c>
      <c r="F23" s="38">
        <f t="shared" si="7"/>
        <v>310</v>
      </c>
      <c r="G23" s="38">
        <v>157</v>
      </c>
      <c r="H23" s="38">
        <v>153</v>
      </c>
      <c r="I23" s="38">
        <f t="shared" si="8"/>
        <v>310</v>
      </c>
      <c r="J23" s="38">
        <v>157</v>
      </c>
      <c r="K23" s="38">
        <v>153</v>
      </c>
      <c r="L23" s="38">
        <f t="shared" si="9"/>
        <v>28</v>
      </c>
      <c r="M23" s="38">
        <v>15</v>
      </c>
      <c r="N23" s="38">
        <v>13</v>
      </c>
      <c r="O23" s="38">
        <f t="shared" si="10"/>
        <v>27</v>
      </c>
      <c r="P23" s="38">
        <v>14</v>
      </c>
      <c r="Q23" s="38">
        <v>13</v>
      </c>
      <c r="R23" s="38">
        <f t="shared" si="11"/>
        <v>5</v>
      </c>
      <c r="S23" s="38">
        <v>3</v>
      </c>
      <c r="T23" s="38">
        <v>2</v>
      </c>
      <c r="U23" s="38">
        <f t="shared" si="12"/>
        <v>3</v>
      </c>
      <c r="V23" s="38">
        <v>2</v>
      </c>
      <c r="W23" s="38">
        <v>1</v>
      </c>
      <c r="X23" s="116">
        <f t="shared" si="14"/>
        <v>98.41269841269842</v>
      </c>
      <c r="Y23" s="39">
        <f t="shared" si="33"/>
        <v>0.98125</v>
      </c>
      <c r="Z23" s="39">
        <f t="shared" si="34"/>
        <v>0.9870967741935484</v>
      </c>
      <c r="AA23" s="39">
        <f t="shared" si="1"/>
        <v>0.9841269841269841</v>
      </c>
      <c r="AB23" s="39">
        <f t="shared" si="2"/>
        <v>0.98125</v>
      </c>
      <c r="AC23" s="39">
        <f t="shared" si="3"/>
        <v>0.9870967741935484</v>
      </c>
      <c r="AD23" s="39">
        <f t="shared" si="38"/>
        <v>0.09032258064516129</v>
      </c>
      <c r="AE23" s="39">
        <f t="shared" si="38"/>
        <v>0.09554140127388536</v>
      </c>
      <c r="AF23" s="39">
        <f aca="true" t="shared" si="39" ref="AF23:AF32">N23/H23</f>
        <v>0.08496732026143791</v>
      </c>
      <c r="AG23" s="39">
        <f aca="true" t="shared" si="40" ref="AG23:AG32">O23/I23</f>
        <v>0.08709677419354839</v>
      </c>
      <c r="AH23" s="39">
        <f aca="true" t="shared" si="41" ref="AH23:AH32">P23/J23</f>
        <v>0.08917197452229299</v>
      </c>
      <c r="AI23" s="39">
        <f aca="true" t="shared" si="42" ref="AI23:AI32">Q23/K23</f>
        <v>0.08496732026143791</v>
      </c>
      <c r="AJ23" s="122">
        <f aca="true" t="shared" si="43" ref="AJ23:AJ32">AD23*C23</f>
        <v>28.451612903225804</v>
      </c>
      <c r="AK23" s="122">
        <f aca="true" t="shared" si="44" ref="AK23:AK32">AE23*D23</f>
        <v>15.286624203821656</v>
      </c>
      <c r="AL23" s="122">
        <f aca="true" t="shared" si="45" ref="AL23:AL32">AF23*E23</f>
        <v>13.169934640522877</v>
      </c>
      <c r="AM23" s="122">
        <f aca="true" t="shared" si="46" ref="AM23:AM32">AG23*C23</f>
        <v>27.435483870967744</v>
      </c>
      <c r="AN23" s="122">
        <f aca="true" t="shared" si="47" ref="AN23:AN32">AH23*D23</f>
        <v>14.267515923566878</v>
      </c>
      <c r="AO23" s="122">
        <f aca="true" t="shared" si="48" ref="AO23:AO32">AI23*E23</f>
        <v>13.169934640522877</v>
      </c>
      <c r="AP23" s="110">
        <f t="shared" si="27"/>
        <v>0.016129032258064516</v>
      </c>
      <c r="AQ23" s="110">
        <f t="shared" si="28"/>
        <v>0.01910828025477707</v>
      </c>
      <c r="AR23" s="110">
        <f t="shared" si="29"/>
        <v>0.013071895424836602</v>
      </c>
      <c r="AS23" s="110">
        <f t="shared" si="30"/>
        <v>0.00967741935483871</v>
      </c>
      <c r="AT23" s="110">
        <f t="shared" si="31"/>
        <v>0.012738853503184714</v>
      </c>
      <c r="AU23" s="110">
        <f t="shared" si="32"/>
        <v>0.006535947712418301</v>
      </c>
    </row>
    <row r="24" spans="1:47" s="530" customFormat="1" ht="19.5" customHeight="1">
      <c r="A24" s="239">
        <v>11</v>
      </c>
      <c r="B24" s="531" t="s">
        <v>36</v>
      </c>
      <c r="C24" s="38">
        <f t="shared" si="6"/>
        <v>289</v>
      </c>
      <c r="D24" s="37">
        <v>175</v>
      </c>
      <c r="E24" s="38">
        <v>114</v>
      </c>
      <c r="F24" s="38">
        <f t="shared" si="7"/>
        <v>242</v>
      </c>
      <c r="G24" s="38">
        <v>148</v>
      </c>
      <c r="H24" s="38">
        <v>94</v>
      </c>
      <c r="I24" s="38">
        <f t="shared" si="8"/>
        <v>242</v>
      </c>
      <c r="J24" s="38">
        <v>148</v>
      </c>
      <c r="K24" s="38">
        <v>94</v>
      </c>
      <c r="L24" s="38">
        <f t="shared" si="9"/>
        <v>28</v>
      </c>
      <c r="M24" s="38">
        <v>17</v>
      </c>
      <c r="N24" s="38">
        <v>11</v>
      </c>
      <c r="O24" s="38">
        <f t="shared" si="10"/>
        <v>20</v>
      </c>
      <c r="P24" s="38">
        <v>12</v>
      </c>
      <c r="Q24" s="38">
        <v>8</v>
      </c>
      <c r="R24" s="38">
        <f t="shared" si="11"/>
        <v>1</v>
      </c>
      <c r="S24" s="38">
        <v>1</v>
      </c>
      <c r="T24" s="38">
        <v>0</v>
      </c>
      <c r="U24" s="38">
        <f t="shared" si="12"/>
        <v>0</v>
      </c>
      <c r="V24" s="38">
        <v>0</v>
      </c>
      <c r="W24" s="38">
        <v>0</v>
      </c>
      <c r="X24" s="116">
        <f t="shared" si="14"/>
        <v>83.73702422145328</v>
      </c>
      <c r="Y24" s="39">
        <f t="shared" si="33"/>
        <v>0.8457142857142858</v>
      </c>
      <c r="Z24" s="39">
        <f t="shared" si="34"/>
        <v>0.8245614035087719</v>
      </c>
      <c r="AA24" s="39">
        <f t="shared" si="1"/>
        <v>0.8373702422145328</v>
      </c>
      <c r="AB24" s="39">
        <f t="shared" si="2"/>
        <v>0.8457142857142858</v>
      </c>
      <c r="AC24" s="39">
        <f t="shared" si="3"/>
        <v>0.8245614035087719</v>
      </c>
      <c r="AD24" s="39">
        <f t="shared" si="38"/>
        <v>0.11570247933884298</v>
      </c>
      <c r="AE24" s="39">
        <f t="shared" si="38"/>
        <v>0.11486486486486487</v>
      </c>
      <c r="AF24" s="39">
        <f t="shared" si="39"/>
        <v>0.11702127659574468</v>
      </c>
      <c r="AG24" s="39">
        <f t="shared" si="40"/>
        <v>0.08264462809917356</v>
      </c>
      <c r="AH24" s="39">
        <f t="shared" si="41"/>
        <v>0.08108108108108109</v>
      </c>
      <c r="AI24" s="39">
        <f t="shared" si="42"/>
        <v>0.0851063829787234</v>
      </c>
      <c r="AJ24" s="122">
        <f t="shared" si="43"/>
        <v>33.43801652892562</v>
      </c>
      <c r="AK24" s="122">
        <f t="shared" si="44"/>
        <v>20.10135135135135</v>
      </c>
      <c r="AL24" s="122">
        <f t="shared" si="45"/>
        <v>13.340425531914894</v>
      </c>
      <c r="AM24" s="122">
        <f t="shared" si="46"/>
        <v>23.884297520661157</v>
      </c>
      <c r="AN24" s="122">
        <f t="shared" si="47"/>
        <v>14.18918918918919</v>
      </c>
      <c r="AO24" s="122">
        <f t="shared" si="48"/>
        <v>9.702127659574467</v>
      </c>
      <c r="AP24" s="110">
        <f t="shared" si="27"/>
        <v>0.004132231404958678</v>
      </c>
      <c r="AQ24" s="110">
        <f t="shared" si="28"/>
        <v>0.006756756756756757</v>
      </c>
      <c r="AR24" s="110">
        <f t="shared" si="29"/>
        <v>0</v>
      </c>
      <c r="AS24" s="110">
        <f t="shared" si="30"/>
        <v>0</v>
      </c>
      <c r="AT24" s="110">
        <f t="shared" si="31"/>
        <v>0</v>
      </c>
      <c r="AU24" s="110">
        <f t="shared" si="32"/>
        <v>0</v>
      </c>
    </row>
    <row r="25" spans="1:47" s="530" customFormat="1" ht="19.5" customHeight="1">
      <c r="A25" s="239">
        <v>12</v>
      </c>
      <c r="B25" s="531" t="s">
        <v>35</v>
      </c>
      <c r="C25" s="38">
        <f t="shared" si="6"/>
        <v>449</v>
      </c>
      <c r="D25" s="37">
        <v>226</v>
      </c>
      <c r="E25" s="38">
        <v>223</v>
      </c>
      <c r="F25" s="38">
        <f t="shared" si="7"/>
        <v>404</v>
      </c>
      <c r="G25" s="38">
        <v>213</v>
      </c>
      <c r="H25" s="38">
        <v>191</v>
      </c>
      <c r="I25" s="38">
        <f t="shared" si="8"/>
        <v>404</v>
      </c>
      <c r="J25" s="38">
        <v>213</v>
      </c>
      <c r="K25" s="38">
        <v>191</v>
      </c>
      <c r="L25" s="38">
        <f t="shared" si="9"/>
        <v>55</v>
      </c>
      <c r="M25" s="38">
        <v>25</v>
      </c>
      <c r="N25" s="38">
        <v>30</v>
      </c>
      <c r="O25" s="38">
        <f t="shared" si="10"/>
        <v>53</v>
      </c>
      <c r="P25" s="38">
        <v>27</v>
      </c>
      <c r="Q25" s="38">
        <v>26</v>
      </c>
      <c r="R25" s="38">
        <f t="shared" si="11"/>
        <v>9</v>
      </c>
      <c r="S25" s="38">
        <v>5</v>
      </c>
      <c r="T25" s="38">
        <v>4</v>
      </c>
      <c r="U25" s="38">
        <f t="shared" si="12"/>
        <v>8</v>
      </c>
      <c r="V25" s="38">
        <v>6</v>
      </c>
      <c r="W25" s="38">
        <v>2</v>
      </c>
      <c r="X25" s="116">
        <f t="shared" si="14"/>
        <v>89.97772828507794</v>
      </c>
      <c r="Y25" s="39">
        <f t="shared" si="33"/>
        <v>0.9424778761061947</v>
      </c>
      <c r="Z25" s="39">
        <f t="shared" si="34"/>
        <v>0.8565022421524664</v>
      </c>
      <c r="AA25" s="39">
        <f t="shared" si="1"/>
        <v>0.8997772828507795</v>
      </c>
      <c r="AB25" s="39">
        <f t="shared" si="2"/>
        <v>0.9424778761061947</v>
      </c>
      <c r="AC25" s="39">
        <f t="shared" si="3"/>
        <v>0.8565022421524664</v>
      </c>
      <c r="AD25" s="39">
        <f t="shared" si="38"/>
        <v>0.13613861386138615</v>
      </c>
      <c r="AE25" s="39">
        <f t="shared" si="38"/>
        <v>0.11737089201877934</v>
      </c>
      <c r="AF25" s="39">
        <f t="shared" si="39"/>
        <v>0.15706806282722513</v>
      </c>
      <c r="AG25" s="39">
        <f t="shared" si="40"/>
        <v>0.1311881188118812</v>
      </c>
      <c r="AH25" s="39">
        <f t="shared" si="41"/>
        <v>0.1267605633802817</v>
      </c>
      <c r="AI25" s="39">
        <f t="shared" si="42"/>
        <v>0.13612565445026178</v>
      </c>
      <c r="AJ25" s="122">
        <f t="shared" si="43"/>
        <v>61.12623762376238</v>
      </c>
      <c r="AK25" s="122">
        <f t="shared" si="44"/>
        <v>26.525821596244132</v>
      </c>
      <c r="AL25" s="122">
        <f t="shared" si="45"/>
        <v>35.026178010471206</v>
      </c>
      <c r="AM25" s="122">
        <f t="shared" si="46"/>
        <v>58.90346534653466</v>
      </c>
      <c r="AN25" s="122">
        <f t="shared" si="47"/>
        <v>28.64788732394366</v>
      </c>
      <c r="AO25" s="122">
        <f t="shared" si="48"/>
        <v>30.356020942408378</v>
      </c>
      <c r="AP25" s="110">
        <f t="shared" si="27"/>
        <v>0.022277227722772276</v>
      </c>
      <c r="AQ25" s="110">
        <f t="shared" si="28"/>
        <v>0.023474178403755867</v>
      </c>
      <c r="AR25" s="110">
        <f t="shared" si="29"/>
        <v>0.020942408376963352</v>
      </c>
      <c r="AS25" s="110">
        <f t="shared" si="30"/>
        <v>0.019801980198019802</v>
      </c>
      <c r="AT25" s="110">
        <f t="shared" si="31"/>
        <v>0.028169014084507043</v>
      </c>
      <c r="AU25" s="110">
        <f t="shared" si="32"/>
        <v>0.010471204188481676</v>
      </c>
    </row>
    <row r="26" spans="1:47" s="530" customFormat="1" ht="19.5" customHeight="1">
      <c r="A26" s="239">
        <v>13</v>
      </c>
      <c r="B26" s="531" t="s">
        <v>34</v>
      </c>
      <c r="C26" s="38">
        <f t="shared" si="6"/>
        <v>161</v>
      </c>
      <c r="D26" s="37">
        <v>96</v>
      </c>
      <c r="E26" s="38">
        <v>65</v>
      </c>
      <c r="F26" s="38">
        <f t="shared" si="7"/>
        <v>161</v>
      </c>
      <c r="G26" s="38">
        <v>96</v>
      </c>
      <c r="H26" s="38">
        <v>65</v>
      </c>
      <c r="I26" s="38">
        <f t="shared" si="8"/>
        <v>161</v>
      </c>
      <c r="J26" s="38">
        <v>96</v>
      </c>
      <c r="K26" s="38">
        <v>65</v>
      </c>
      <c r="L26" s="38">
        <f t="shared" si="9"/>
        <v>10</v>
      </c>
      <c r="M26" s="38">
        <v>5</v>
      </c>
      <c r="N26" s="38">
        <v>5</v>
      </c>
      <c r="O26" s="38">
        <f t="shared" si="10"/>
        <v>11</v>
      </c>
      <c r="P26" s="38">
        <v>7</v>
      </c>
      <c r="Q26" s="38">
        <v>4</v>
      </c>
      <c r="R26" s="38">
        <f t="shared" si="11"/>
        <v>3</v>
      </c>
      <c r="S26" s="38">
        <v>2</v>
      </c>
      <c r="T26" s="38">
        <v>1</v>
      </c>
      <c r="U26" s="38">
        <f t="shared" si="12"/>
        <v>4</v>
      </c>
      <c r="V26" s="38">
        <v>3</v>
      </c>
      <c r="W26" s="38">
        <v>1</v>
      </c>
      <c r="X26" s="116">
        <f t="shared" si="14"/>
        <v>100</v>
      </c>
      <c r="Y26" s="39">
        <f t="shared" si="33"/>
        <v>1</v>
      </c>
      <c r="Z26" s="39">
        <f t="shared" si="34"/>
        <v>1</v>
      </c>
      <c r="AA26" s="39">
        <f t="shared" si="1"/>
        <v>1</v>
      </c>
      <c r="AB26" s="39">
        <f t="shared" si="2"/>
        <v>1</v>
      </c>
      <c r="AC26" s="39">
        <f t="shared" si="3"/>
        <v>1</v>
      </c>
      <c r="AD26" s="39">
        <f t="shared" si="38"/>
        <v>0.062111801242236024</v>
      </c>
      <c r="AE26" s="39">
        <f t="shared" si="38"/>
        <v>0.052083333333333336</v>
      </c>
      <c r="AF26" s="39">
        <f t="shared" si="39"/>
        <v>0.07692307692307693</v>
      </c>
      <c r="AG26" s="39">
        <f t="shared" si="40"/>
        <v>0.06832298136645963</v>
      </c>
      <c r="AH26" s="39">
        <f t="shared" si="41"/>
        <v>0.07291666666666667</v>
      </c>
      <c r="AI26" s="39">
        <f t="shared" si="42"/>
        <v>0.06153846153846154</v>
      </c>
      <c r="AJ26" s="122">
        <f t="shared" si="43"/>
        <v>10</v>
      </c>
      <c r="AK26" s="122">
        <f t="shared" si="44"/>
        <v>5</v>
      </c>
      <c r="AL26" s="122">
        <f t="shared" si="45"/>
        <v>5</v>
      </c>
      <c r="AM26" s="122">
        <f t="shared" si="46"/>
        <v>11</v>
      </c>
      <c r="AN26" s="122">
        <f t="shared" si="47"/>
        <v>7</v>
      </c>
      <c r="AO26" s="122">
        <f t="shared" si="48"/>
        <v>4</v>
      </c>
      <c r="AP26" s="110">
        <f t="shared" si="27"/>
        <v>0.018633540372670808</v>
      </c>
      <c r="AQ26" s="110">
        <f t="shared" si="28"/>
        <v>0.020833333333333332</v>
      </c>
      <c r="AR26" s="110">
        <f t="shared" si="29"/>
        <v>0.015384615384615385</v>
      </c>
      <c r="AS26" s="110">
        <f t="shared" si="30"/>
        <v>0.024844720496894408</v>
      </c>
      <c r="AT26" s="110">
        <f t="shared" si="31"/>
        <v>0.03125</v>
      </c>
      <c r="AU26" s="110">
        <f t="shared" si="32"/>
        <v>0.015384615384615385</v>
      </c>
    </row>
    <row r="27" spans="1:47" s="530" customFormat="1" ht="19.5" customHeight="1">
      <c r="A27" s="239">
        <v>14</v>
      </c>
      <c r="B27" s="531" t="s">
        <v>33</v>
      </c>
      <c r="C27" s="38">
        <f t="shared" si="6"/>
        <v>254</v>
      </c>
      <c r="D27" s="37">
        <v>132</v>
      </c>
      <c r="E27" s="38">
        <v>122</v>
      </c>
      <c r="F27" s="38">
        <f t="shared" si="7"/>
        <v>254</v>
      </c>
      <c r="G27" s="38">
        <v>132</v>
      </c>
      <c r="H27" s="38">
        <v>122</v>
      </c>
      <c r="I27" s="38">
        <f t="shared" si="8"/>
        <v>254</v>
      </c>
      <c r="J27" s="38">
        <v>132</v>
      </c>
      <c r="K27" s="38">
        <v>122</v>
      </c>
      <c r="L27" s="38">
        <f t="shared" si="9"/>
        <v>13</v>
      </c>
      <c r="M27" s="38">
        <v>7</v>
      </c>
      <c r="N27" s="38">
        <v>6</v>
      </c>
      <c r="O27" s="38">
        <f t="shared" si="10"/>
        <v>13</v>
      </c>
      <c r="P27" s="38">
        <v>7</v>
      </c>
      <c r="Q27" s="38">
        <v>6</v>
      </c>
      <c r="R27" s="38">
        <f t="shared" si="11"/>
        <v>1</v>
      </c>
      <c r="S27" s="38">
        <v>1</v>
      </c>
      <c r="T27" s="38">
        <v>0</v>
      </c>
      <c r="U27" s="38">
        <f t="shared" si="12"/>
        <v>0</v>
      </c>
      <c r="V27" s="38">
        <v>0</v>
      </c>
      <c r="W27" s="38">
        <v>0</v>
      </c>
      <c r="X27" s="116">
        <f t="shared" si="14"/>
        <v>100</v>
      </c>
      <c r="Y27" s="39">
        <f t="shared" si="33"/>
        <v>1</v>
      </c>
      <c r="Z27" s="39">
        <f t="shared" si="34"/>
        <v>1</v>
      </c>
      <c r="AA27" s="39">
        <f t="shared" si="1"/>
        <v>1</v>
      </c>
      <c r="AB27" s="39">
        <f t="shared" si="2"/>
        <v>1</v>
      </c>
      <c r="AC27" s="39">
        <f t="shared" si="3"/>
        <v>1</v>
      </c>
      <c r="AD27" s="39">
        <f t="shared" si="38"/>
        <v>0.051181102362204724</v>
      </c>
      <c r="AE27" s="39">
        <f t="shared" si="38"/>
        <v>0.05303030303030303</v>
      </c>
      <c r="AF27" s="39">
        <f t="shared" si="39"/>
        <v>0.04918032786885246</v>
      </c>
      <c r="AG27" s="39">
        <f t="shared" si="40"/>
        <v>0.051181102362204724</v>
      </c>
      <c r="AH27" s="39">
        <f t="shared" si="41"/>
        <v>0.05303030303030303</v>
      </c>
      <c r="AI27" s="39">
        <f t="shared" si="42"/>
        <v>0.04918032786885246</v>
      </c>
      <c r="AJ27" s="122">
        <f t="shared" si="43"/>
        <v>13</v>
      </c>
      <c r="AK27" s="122">
        <f t="shared" si="44"/>
        <v>7</v>
      </c>
      <c r="AL27" s="122">
        <f t="shared" si="45"/>
        <v>6</v>
      </c>
      <c r="AM27" s="122">
        <f t="shared" si="46"/>
        <v>13</v>
      </c>
      <c r="AN27" s="122">
        <f t="shared" si="47"/>
        <v>7</v>
      </c>
      <c r="AO27" s="122">
        <f t="shared" si="48"/>
        <v>6</v>
      </c>
      <c r="AP27" s="110">
        <f t="shared" si="27"/>
        <v>0.003937007874015748</v>
      </c>
      <c r="AQ27" s="110">
        <f t="shared" si="28"/>
        <v>0.007575757575757576</v>
      </c>
      <c r="AR27" s="110">
        <f t="shared" si="29"/>
        <v>0</v>
      </c>
      <c r="AS27" s="110">
        <f t="shared" si="30"/>
        <v>0</v>
      </c>
      <c r="AT27" s="110">
        <f t="shared" si="31"/>
        <v>0</v>
      </c>
      <c r="AU27" s="110">
        <f t="shared" si="32"/>
        <v>0</v>
      </c>
    </row>
    <row r="28" spans="1:47" s="530" customFormat="1" ht="19.5" customHeight="1">
      <c r="A28" s="239">
        <v>15</v>
      </c>
      <c r="B28" s="279" t="s">
        <v>227</v>
      </c>
      <c r="C28" s="38">
        <f t="shared" si="6"/>
        <v>130</v>
      </c>
      <c r="D28" s="37">
        <v>71</v>
      </c>
      <c r="E28" s="38">
        <v>59</v>
      </c>
      <c r="F28" s="38">
        <f t="shared" si="7"/>
        <v>130</v>
      </c>
      <c r="G28" s="38">
        <v>71</v>
      </c>
      <c r="H28" s="38">
        <v>59</v>
      </c>
      <c r="I28" s="38">
        <f t="shared" si="8"/>
        <v>130</v>
      </c>
      <c r="J28" s="38">
        <v>71</v>
      </c>
      <c r="K28" s="38">
        <v>59</v>
      </c>
      <c r="L28" s="38">
        <f t="shared" si="9"/>
        <v>6</v>
      </c>
      <c r="M28" s="38">
        <v>2</v>
      </c>
      <c r="N28" s="38">
        <v>4</v>
      </c>
      <c r="O28" s="38">
        <f t="shared" si="10"/>
        <v>8</v>
      </c>
      <c r="P28" s="38">
        <v>3</v>
      </c>
      <c r="Q28" s="38">
        <v>5</v>
      </c>
      <c r="R28" s="38">
        <f t="shared" si="11"/>
        <v>0</v>
      </c>
      <c r="S28" s="38">
        <v>0</v>
      </c>
      <c r="T28" s="38">
        <v>0</v>
      </c>
      <c r="U28" s="38">
        <f t="shared" si="12"/>
        <v>0</v>
      </c>
      <c r="V28" s="38">
        <v>0</v>
      </c>
      <c r="W28" s="38">
        <v>0</v>
      </c>
      <c r="X28" s="116">
        <f t="shared" si="14"/>
        <v>100</v>
      </c>
      <c r="Y28" s="39">
        <f t="shared" si="33"/>
        <v>1</v>
      </c>
      <c r="Z28" s="39">
        <f t="shared" si="34"/>
        <v>1</v>
      </c>
      <c r="AA28" s="39">
        <f aca="true" t="shared" si="49" ref="AA28:AC92">I28/C28</f>
        <v>1</v>
      </c>
      <c r="AB28" s="39">
        <f t="shared" si="49"/>
        <v>1</v>
      </c>
      <c r="AC28" s="39">
        <f t="shared" si="49"/>
        <v>1</v>
      </c>
      <c r="AD28" s="39">
        <f t="shared" si="38"/>
        <v>0.046153846153846156</v>
      </c>
      <c r="AE28" s="39">
        <f t="shared" si="38"/>
        <v>0.028169014084507043</v>
      </c>
      <c r="AF28" s="39">
        <f t="shared" si="39"/>
        <v>0.06779661016949153</v>
      </c>
      <c r="AG28" s="39">
        <f t="shared" si="40"/>
        <v>0.06153846153846154</v>
      </c>
      <c r="AH28" s="39">
        <f t="shared" si="41"/>
        <v>0.04225352112676056</v>
      </c>
      <c r="AI28" s="39">
        <f t="shared" si="42"/>
        <v>0.0847457627118644</v>
      </c>
      <c r="AJ28" s="122">
        <f t="shared" si="43"/>
        <v>6</v>
      </c>
      <c r="AK28" s="122">
        <f t="shared" si="44"/>
        <v>2</v>
      </c>
      <c r="AL28" s="122">
        <f t="shared" si="45"/>
        <v>4</v>
      </c>
      <c r="AM28" s="122">
        <f t="shared" si="46"/>
        <v>8</v>
      </c>
      <c r="AN28" s="122">
        <f t="shared" si="47"/>
        <v>3</v>
      </c>
      <c r="AO28" s="122">
        <f t="shared" si="48"/>
        <v>5</v>
      </c>
      <c r="AP28" s="110">
        <f t="shared" si="27"/>
        <v>0</v>
      </c>
      <c r="AQ28" s="110">
        <f t="shared" si="28"/>
        <v>0</v>
      </c>
      <c r="AR28" s="110">
        <f t="shared" si="29"/>
        <v>0</v>
      </c>
      <c r="AS28" s="110">
        <f t="shared" si="30"/>
        <v>0</v>
      </c>
      <c r="AT28" s="110">
        <f t="shared" si="31"/>
        <v>0</v>
      </c>
      <c r="AU28" s="110">
        <f t="shared" si="32"/>
        <v>0</v>
      </c>
    </row>
    <row r="29" spans="1:47" s="530" customFormat="1" ht="19.5" customHeight="1">
      <c r="A29" s="239">
        <v>16</v>
      </c>
      <c r="B29" s="279" t="s">
        <v>32</v>
      </c>
      <c r="C29" s="38">
        <f t="shared" si="6"/>
        <v>138</v>
      </c>
      <c r="D29" s="37">
        <v>70</v>
      </c>
      <c r="E29" s="38">
        <v>68</v>
      </c>
      <c r="F29" s="38">
        <f t="shared" si="7"/>
        <v>138</v>
      </c>
      <c r="G29" s="38">
        <v>70</v>
      </c>
      <c r="H29" s="38">
        <v>68</v>
      </c>
      <c r="I29" s="38">
        <f t="shared" si="8"/>
        <v>138</v>
      </c>
      <c r="J29" s="38">
        <v>70</v>
      </c>
      <c r="K29" s="38">
        <v>68</v>
      </c>
      <c r="L29" s="38">
        <f t="shared" si="9"/>
        <v>13</v>
      </c>
      <c r="M29" s="38">
        <v>7</v>
      </c>
      <c r="N29" s="38">
        <v>6</v>
      </c>
      <c r="O29" s="38">
        <f t="shared" si="10"/>
        <v>13</v>
      </c>
      <c r="P29" s="38">
        <v>7</v>
      </c>
      <c r="Q29" s="38">
        <v>6</v>
      </c>
      <c r="R29" s="38">
        <f t="shared" si="11"/>
        <v>0</v>
      </c>
      <c r="S29" s="38">
        <v>0</v>
      </c>
      <c r="T29" s="38">
        <v>0</v>
      </c>
      <c r="U29" s="38">
        <f t="shared" si="12"/>
        <v>0</v>
      </c>
      <c r="V29" s="38">
        <v>0</v>
      </c>
      <c r="W29" s="38">
        <v>0</v>
      </c>
      <c r="X29" s="116">
        <f t="shared" si="14"/>
        <v>100</v>
      </c>
      <c r="Y29" s="39">
        <f t="shared" si="33"/>
        <v>1</v>
      </c>
      <c r="Z29" s="39">
        <f t="shared" si="34"/>
        <v>1</v>
      </c>
      <c r="AA29" s="39">
        <f t="shared" si="49"/>
        <v>1</v>
      </c>
      <c r="AB29" s="39">
        <f t="shared" si="49"/>
        <v>1</v>
      </c>
      <c r="AC29" s="39">
        <f t="shared" si="49"/>
        <v>1</v>
      </c>
      <c r="AD29" s="39">
        <f t="shared" si="38"/>
        <v>0.09420289855072464</v>
      </c>
      <c r="AE29" s="39">
        <f t="shared" si="38"/>
        <v>0.1</v>
      </c>
      <c r="AF29" s="39">
        <f t="shared" si="39"/>
        <v>0.08823529411764706</v>
      </c>
      <c r="AG29" s="39">
        <f t="shared" si="40"/>
        <v>0.09420289855072464</v>
      </c>
      <c r="AH29" s="39">
        <f t="shared" si="41"/>
        <v>0.1</v>
      </c>
      <c r="AI29" s="39">
        <f t="shared" si="42"/>
        <v>0.08823529411764706</v>
      </c>
      <c r="AJ29" s="122">
        <f t="shared" si="43"/>
        <v>13</v>
      </c>
      <c r="AK29" s="122">
        <f t="shared" si="44"/>
        <v>7</v>
      </c>
      <c r="AL29" s="122">
        <f t="shared" si="45"/>
        <v>6</v>
      </c>
      <c r="AM29" s="122">
        <f t="shared" si="46"/>
        <v>13</v>
      </c>
      <c r="AN29" s="122">
        <f t="shared" si="47"/>
        <v>7</v>
      </c>
      <c r="AO29" s="122">
        <f t="shared" si="48"/>
        <v>6</v>
      </c>
      <c r="AP29" s="110">
        <f t="shared" si="27"/>
        <v>0</v>
      </c>
      <c r="AQ29" s="110">
        <f t="shared" si="28"/>
        <v>0</v>
      </c>
      <c r="AR29" s="110">
        <f t="shared" si="29"/>
        <v>0</v>
      </c>
      <c r="AS29" s="110">
        <f t="shared" si="30"/>
        <v>0</v>
      </c>
      <c r="AT29" s="110">
        <f t="shared" si="31"/>
        <v>0</v>
      </c>
      <c r="AU29" s="110">
        <f t="shared" si="32"/>
        <v>0</v>
      </c>
    </row>
    <row r="30" spans="1:47" s="530" customFormat="1" ht="19.5" customHeight="1">
      <c r="A30" s="239">
        <v>17</v>
      </c>
      <c r="B30" s="279" t="s">
        <v>228</v>
      </c>
      <c r="C30" s="38">
        <f t="shared" si="6"/>
        <v>408</v>
      </c>
      <c r="D30" s="37">
        <v>215</v>
      </c>
      <c r="E30" s="38">
        <v>193</v>
      </c>
      <c r="F30" s="38">
        <f t="shared" si="7"/>
        <v>407</v>
      </c>
      <c r="G30" s="38">
        <v>215</v>
      </c>
      <c r="H30" s="38">
        <v>192</v>
      </c>
      <c r="I30" s="38">
        <f t="shared" si="8"/>
        <v>407</v>
      </c>
      <c r="J30" s="38">
        <v>215</v>
      </c>
      <c r="K30" s="38">
        <v>192</v>
      </c>
      <c r="L30" s="38">
        <f t="shared" si="9"/>
        <v>23</v>
      </c>
      <c r="M30" s="38">
        <v>9</v>
      </c>
      <c r="N30" s="38">
        <v>14</v>
      </c>
      <c r="O30" s="38">
        <f t="shared" si="10"/>
        <v>19</v>
      </c>
      <c r="P30" s="38">
        <v>8</v>
      </c>
      <c r="Q30" s="38">
        <v>11</v>
      </c>
      <c r="R30" s="38">
        <f t="shared" si="11"/>
        <v>3</v>
      </c>
      <c r="S30" s="38">
        <v>2</v>
      </c>
      <c r="T30" s="38">
        <v>1</v>
      </c>
      <c r="U30" s="38">
        <f t="shared" si="12"/>
        <v>2</v>
      </c>
      <c r="V30" s="38">
        <v>1</v>
      </c>
      <c r="W30" s="38">
        <v>1</v>
      </c>
      <c r="X30" s="116">
        <f t="shared" si="14"/>
        <v>99.75490196078431</v>
      </c>
      <c r="Y30" s="39">
        <f t="shared" si="33"/>
        <v>1</v>
      </c>
      <c r="Z30" s="39">
        <f t="shared" si="34"/>
        <v>0.9948186528497409</v>
      </c>
      <c r="AA30" s="39">
        <f t="shared" si="49"/>
        <v>0.9975490196078431</v>
      </c>
      <c r="AB30" s="39">
        <f t="shared" si="49"/>
        <v>1</v>
      </c>
      <c r="AC30" s="39">
        <f t="shared" si="49"/>
        <v>0.9948186528497409</v>
      </c>
      <c r="AD30" s="39">
        <f t="shared" si="38"/>
        <v>0.056511056511056514</v>
      </c>
      <c r="AE30" s="39">
        <f t="shared" si="38"/>
        <v>0.04186046511627907</v>
      </c>
      <c r="AF30" s="39">
        <f t="shared" si="39"/>
        <v>0.07291666666666667</v>
      </c>
      <c r="AG30" s="39">
        <f t="shared" si="40"/>
        <v>0.04668304668304668</v>
      </c>
      <c r="AH30" s="39">
        <f t="shared" si="41"/>
        <v>0.037209302325581395</v>
      </c>
      <c r="AI30" s="39">
        <f t="shared" si="42"/>
        <v>0.057291666666666664</v>
      </c>
      <c r="AJ30" s="38">
        <f t="shared" si="43"/>
        <v>23.056511056511056</v>
      </c>
      <c r="AK30" s="38">
        <f t="shared" si="44"/>
        <v>9</v>
      </c>
      <c r="AL30" s="38">
        <f t="shared" si="45"/>
        <v>14.072916666666668</v>
      </c>
      <c r="AM30" s="38">
        <f t="shared" si="46"/>
        <v>19.046683046683047</v>
      </c>
      <c r="AN30" s="38">
        <f t="shared" si="47"/>
        <v>8</v>
      </c>
      <c r="AO30" s="38">
        <f t="shared" si="48"/>
        <v>11.057291666666666</v>
      </c>
      <c r="AP30" s="39">
        <f t="shared" si="27"/>
        <v>0.007371007371007371</v>
      </c>
      <c r="AQ30" s="39">
        <f t="shared" si="28"/>
        <v>0.009302325581395349</v>
      </c>
      <c r="AR30" s="39">
        <f t="shared" si="29"/>
        <v>0.005208333333333333</v>
      </c>
      <c r="AS30" s="39">
        <f t="shared" si="30"/>
        <v>0.004914004914004914</v>
      </c>
      <c r="AT30" s="39">
        <f t="shared" si="31"/>
        <v>0.004651162790697674</v>
      </c>
      <c r="AU30" s="39">
        <f t="shared" si="32"/>
        <v>0.005208333333333333</v>
      </c>
    </row>
    <row r="31" spans="1:47" s="530" customFormat="1" ht="19.5" customHeight="1">
      <c r="A31" s="239">
        <v>18</v>
      </c>
      <c r="B31" s="531" t="s">
        <v>29</v>
      </c>
      <c r="C31" s="38">
        <f t="shared" si="6"/>
        <v>342</v>
      </c>
      <c r="D31" s="37">
        <v>176</v>
      </c>
      <c r="E31" s="38">
        <v>166</v>
      </c>
      <c r="F31" s="38">
        <f t="shared" si="7"/>
        <v>322</v>
      </c>
      <c r="G31" s="38">
        <v>168</v>
      </c>
      <c r="H31" s="38">
        <v>154</v>
      </c>
      <c r="I31" s="38">
        <f t="shared" si="8"/>
        <v>322</v>
      </c>
      <c r="J31" s="38">
        <v>168</v>
      </c>
      <c r="K31" s="38">
        <v>154</v>
      </c>
      <c r="L31" s="38">
        <f t="shared" si="9"/>
        <v>30</v>
      </c>
      <c r="M31" s="38">
        <v>13</v>
      </c>
      <c r="N31" s="38">
        <v>17</v>
      </c>
      <c r="O31" s="38">
        <f t="shared" si="10"/>
        <v>26</v>
      </c>
      <c r="P31" s="38">
        <v>11</v>
      </c>
      <c r="Q31" s="38">
        <v>15</v>
      </c>
      <c r="R31" s="38">
        <f t="shared" si="11"/>
        <v>6</v>
      </c>
      <c r="S31" s="38">
        <v>4</v>
      </c>
      <c r="T31" s="38">
        <v>2</v>
      </c>
      <c r="U31" s="38">
        <f t="shared" si="12"/>
        <v>1</v>
      </c>
      <c r="V31" s="38">
        <v>1</v>
      </c>
      <c r="W31" s="38">
        <v>0</v>
      </c>
      <c r="X31" s="116">
        <f t="shared" si="14"/>
        <v>94.15204678362574</v>
      </c>
      <c r="Y31" s="39">
        <f t="shared" si="33"/>
        <v>0.9545454545454546</v>
      </c>
      <c r="Z31" s="39">
        <f t="shared" si="34"/>
        <v>0.927710843373494</v>
      </c>
      <c r="AA31" s="39">
        <f t="shared" si="49"/>
        <v>0.9415204678362573</v>
      </c>
      <c r="AB31" s="39">
        <f t="shared" si="49"/>
        <v>0.9545454545454546</v>
      </c>
      <c r="AC31" s="39">
        <f t="shared" si="49"/>
        <v>0.927710843373494</v>
      </c>
      <c r="AD31" s="39">
        <f t="shared" si="38"/>
        <v>0.09316770186335403</v>
      </c>
      <c r="AE31" s="39">
        <f t="shared" si="38"/>
        <v>0.07738095238095238</v>
      </c>
      <c r="AF31" s="39">
        <f t="shared" si="39"/>
        <v>0.11038961038961038</v>
      </c>
      <c r="AG31" s="39">
        <f t="shared" si="40"/>
        <v>0.08074534161490683</v>
      </c>
      <c r="AH31" s="39">
        <f t="shared" si="41"/>
        <v>0.06547619047619048</v>
      </c>
      <c r="AI31" s="39">
        <f t="shared" si="42"/>
        <v>0.09740259740259741</v>
      </c>
      <c r="AJ31" s="38">
        <f t="shared" si="43"/>
        <v>31.86335403726708</v>
      </c>
      <c r="AK31" s="38">
        <f t="shared" si="44"/>
        <v>13.61904761904762</v>
      </c>
      <c r="AL31" s="38">
        <f t="shared" si="45"/>
        <v>18.324675324675322</v>
      </c>
      <c r="AM31" s="38">
        <f t="shared" si="46"/>
        <v>27.614906832298136</v>
      </c>
      <c r="AN31" s="38">
        <f t="shared" si="47"/>
        <v>11.523809523809524</v>
      </c>
      <c r="AO31" s="38">
        <f t="shared" si="48"/>
        <v>16.16883116883117</v>
      </c>
      <c r="AP31" s="39">
        <f t="shared" si="27"/>
        <v>0.018633540372670808</v>
      </c>
      <c r="AQ31" s="39">
        <f t="shared" si="28"/>
        <v>0.023809523809523808</v>
      </c>
      <c r="AR31" s="39">
        <f t="shared" si="29"/>
        <v>0.012987012987012988</v>
      </c>
      <c r="AS31" s="39">
        <f t="shared" si="30"/>
        <v>0.003105590062111801</v>
      </c>
      <c r="AT31" s="39">
        <f t="shared" si="31"/>
        <v>0.005952380952380952</v>
      </c>
      <c r="AU31" s="39">
        <f t="shared" si="32"/>
        <v>0</v>
      </c>
    </row>
    <row r="32" spans="1:47" s="530" customFormat="1" ht="19.5" customHeight="1">
      <c r="A32" s="241">
        <v>19</v>
      </c>
      <c r="B32" s="530" t="s">
        <v>28</v>
      </c>
      <c r="C32" s="118">
        <f t="shared" si="6"/>
        <v>308</v>
      </c>
      <c r="D32" s="119">
        <v>181</v>
      </c>
      <c r="E32" s="118">
        <v>127</v>
      </c>
      <c r="F32" s="118">
        <f t="shared" si="7"/>
        <v>306</v>
      </c>
      <c r="G32" s="118">
        <v>179</v>
      </c>
      <c r="H32" s="118">
        <v>127</v>
      </c>
      <c r="I32" s="118">
        <f t="shared" si="8"/>
        <v>306</v>
      </c>
      <c r="J32" s="118">
        <v>179</v>
      </c>
      <c r="K32" s="118">
        <v>127</v>
      </c>
      <c r="L32" s="118">
        <f t="shared" si="9"/>
        <v>19</v>
      </c>
      <c r="M32" s="118">
        <v>10</v>
      </c>
      <c r="N32" s="118">
        <v>9</v>
      </c>
      <c r="O32" s="118">
        <f t="shared" si="10"/>
        <v>20</v>
      </c>
      <c r="P32" s="118">
        <v>10</v>
      </c>
      <c r="Q32" s="118">
        <v>10</v>
      </c>
      <c r="R32" s="118">
        <f t="shared" si="11"/>
        <v>2</v>
      </c>
      <c r="S32" s="118">
        <v>2</v>
      </c>
      <c r="T32" s="118">
        <v>0</v>
      </c>
      <c r="U32" s="118">
        <f t="shared" si="12"/>
        <v>0</v>
      </c>
      <c r="V32" s="118">
        <v>0</v>
      </c>
      <c r="W32" s="118">
        <v>0</v>
      </c>
      <c r="X32" s="120">
        <f t="shared" si="14"/>
        <v>99.35064935064935</v>
      </c>
      <c r="Y32" s="121">
        <f t="shared" si="33"/>
        <v>0.988950276243094</v>
      </c>
      <c r="Z32" s="121">
        <f t="shared" si="34"/>
        <v>1</v>
      </c>
      <c r="AA32" s="121">
        <f t="shared" si="49"/>
        <v>0.9935064935064936</v>
      </c>
      <c r="AB32" s="121">
        <f t="shared" si="49"/>
        <v>0.988950276243094</v>
      </c>
      <c r="AC32" s="121">
        <f t="shared" si="49"/>
        <v>1</v>
      </c>
      <c r="AD32" s="121">
        <f t="shared" si="38"/>
        <v>0.06209150326797386</v>
      </c>
      <c r="AE32" s="121">
        <f t="shared" si="38"/>
        <v>0.055865921787709494</v>
      </c>
      <c r="AF32" s="121">
        <f t="shared" si="39"/>
        <v>0.07086614173228346</v>
      </c>
      <c r="AG32" s="121">
        <f t="shared" si="40"/>
        <v>0.06535947712418301</v>
      </c>
      <c r="AH32" s="121">
        <f t="shared" si="41"/>
        <v>0.055865921787709494</v>
      </c>
      <c r="AI32" s="121">
        <f t="shared" si="42"/>
        <v>0.07874015748031496</v>
      </c>
      <c r="AJ32" s="38">
        <f t="shared" si="43"/>
        <v>19.124183006535947</v>
      </c>
      <c r="AK32" s="38">
        <f t="shared" si="44"/>
        <v>10.111731843575418</v>
      </c>
      <c r="AL32" s="38">
        <f t="shared" si="45"/>
        <v>9</v>
      </c>
      <c r="AM32" s="38">
        <f t="shared" si="46"/>
        <v>20.130718954248366</v>
      </c>
      <c r="AN32" s="38">
        <f t="shared" si="47"/>
        <v>10.111731843575418</v>
      </c>
      <c r="AO32" s="118">
        <f t="shared" si="48"/>
        <v>10</v>
      </c>
      <c r="AP32" s="139">
        <f t="shared" si="27"/>
        <v>0.006535947712418301</v>
      </c>
      <c r="AQ32" s="139">
        <f t="shared" si="28"/>
        <v>0.0111731843575419</v>
      </c>
      <c r="AR32" s="139">
        <f t="shared" si="29"/>
        <v>0</v>
      </c>
      <c r="AS32" s="139">
        <f t="shared" si="30"/>
        <v>0</v>
      </c>
      <c r="AT32" s="139">
        <f t="shared" si="31"/>
        <v>0</v>
      </c>
      <c r="AU32" s="139">
        <f t="shared" si="32"/>
        <v>0</v>
      </c>
    </row>
    <row r="33" spans="1:47" s="528" customFormat="1" ht="19.5" customHeight="1">
      <c r="A33" s="602"/>
      <c r="B33" s="468" t="s">
        <v>138</v>
      </c>
      <c r="C33" s="125">
        <f aca="true" t="shared" si="50" ref="C33:W33">SUM(C22:C32)</f>
        <v>3095</v>
      </c>
      <c r="D33" s="125">
        <f t="shared" si="50"/>
        <v>1650</v>
      </c>
      <c r="E33" s="125">
        <f t="shared" si="50"/>
        <v>1445</v>
      </c>
      <c r="F33" s="125">
        <f t="shared" si="50"/>
        <v>2953</v>
      </c>
      <c r="G33" s="125">
        <f t="shared" si="50"/>
        <v>1585</v>
      </c>
      <c r="H33" s="125">
        <f t="shared" si="50"/>
        <v>1368</v>
      </c>
      <c r="I33" s="125">
        <f t="shared" si="50"/>
        <v>2953</v>
      </c>
      <c r="J33" s="125">
        <f t="shared" si="50"/>
        <v>1585</v>
      </c>
      <c r="K33" s="125">
        <f t="shared" si="50"/>
        <v>1368</v>
      </c>
      <c r="L33" s="125">
        <f t="shared" si="50"/>
        <v>255</v>
      </c>
      <c r="M33" s="125">
        <f t="shared" si="50"/>
        <v>123</v>
      </c>
      <c r="N33" s="125">
        <f t="shared" si="50"/>
        <v>132</v>
      </c>
      <c r="O33" s="125">
        <f t="shared" si="50"/>
        <v>237</v>
      </c>
      <c r="P33" s="125">
        <f t="shared" si="50"/>
        <v>117</v>
      </c>
      <c r="Q33" s="125">
        <f t="shared" si="50"/>
        <v>120</v>
      </c>
      <c r="R33" s="125">
        <f t="shared" si="50"/>
        <v>32</v>
      </c>
      <c r="S33" s="125">
        <f t="shared" si="50"/>
        <v>22</v>
      </c>
      <c r="T33" s="125">
        <f t="shared" si="50"/>
        <v>10</v>
      </c>
      <c r="U33" s="125">
        <f t="shared" si="50"/>
        <v>19</v>
      </c>
      <c r="V33" s="125">
        <f t="shared" si="50"/>
        <v>14</v>
      </c>
      <c r="W33" s="125">
        <f t="shared" si="50"/>
        <v>5</v>
      </c>
      <c r="X33" s="126">
        <f t="shared" si="14"/>
        <v>95.41195476575122</v>
      </c>
      <c r="Y33" s="113">
        <f t="shared" si="33"/>
        <v>0.9606060606060606</v>
      </c>
      <c r="Z33" s="113">
        <f t="shared" si="34"/>
        <v>0.946712802768166</v>
      </c>
      <c r="AA33" s="113">
        <f t="shared" si="49"/>
        <v>0.9541195476575122</v>
      </c>
      <c r="AB33" s="113">
        <f t="shared" si="49"/>
        <v>0.9606060606060606</v>
      </c>
      <c r="AC33" s="113">
        <f t="shared" si="49"/>
        <v>0.946712802768166</v>
      </c>
      <c r="AD33" s="113">
        <f aca="true" t="shared" si="51" ref="AD33:AI33">AJ33/C33</f>
        <v>0.08769806350697168</v>
      </c>
      <c r="AE33" s="113">
        <f t="shared" si="51"/>
        <v>0.07866159723489066</v>
      </c>
      <c r="AF33" s="113">
        <f t="shared" si="51"/>
        <v>0.09835497672184232</v>
      </c>
      <c r="AG33" s="113">
        <f t="shared" si="51"/>
        <v>0.08504726983726978</v>
      </c>
      <c r="AH33" s="113">
        <f t="shared" si="51"/>
        <v>0.07742001390497084</v>
      </c>
      <c r="AI33" s="113">
        <f t="shared" si="51"/>
        <v>0.09398617485152388</v>
      </c>
      <c r="AJ33" s="533">
        <f aca="true" t="shared" si="52" ref="AJ33:AO33">SUM(AJ22:AJ32)</f>
        <v>271.42550655407734</v>
      </c>
      <c r="AK33" s="533">
        <f t="shared" si="52"/>
        <v>129.7916354375696</v>
      </c>
      <c r="AL33" s="533">
        <f t="shared" si="52"/>
        <v>142.12294136306215</v>
      </c>
      <c r="AM33" s="533">
        <f t="shared" si="52"/>
        <v>251.14458782945763</v>
      </c>
      <c r="AN33" s="533">
        <f t="shared" si="52"/>
        <v>122.71072203937878</v>
      </c>
      <c r="AO33" s="125">
        <f t="shared" si="52"/>
        <v>128.57308719688467</v>
      </c>
      <c r="AP33" s="113">
        <f t="shared" si="27"/>
        <v>0.010836437521164918</v>
      </c>
      <c r="AQ33" s="113">
        <f t="shared" si="28"/>
        <v>0.0138801261829653</v>
      </c>
      <c r="AR33" s="113">
        <f t="shared" si="29"/>
        <v>0.007309941520467836</v>
      </c>
      <c r="AS33" s="113">
        <f t="shared" si="30"/>
        <v>0.006434134778191669</v>
      </c>
      <c r="AT33" s="113">
        <f t="shared" si="31"/>
        <v>0.008832807570977918</v>
      </c>
      <c r="AU33" s="113">
        <f t="shared" si="32"/>
        <v>0.003654970760233918</v>
      </c>
    </row>
    <row r="34" spans="1:47" s="530" customFormat="1" ht="19.5" customHeight="1">
      <c r="A34" s="242">
        <v>20</v>
      </c>
      <c r="B34" s="532" t="s">
        <v>51</v>
      </c>
      <c r="C34" s="122">
        <f t="shared" si="6"/>
        <v>292</v>
      </c>
      <c r="D34" s="123">
        <v>162</v>
      </c>
      <c r="E34" s="122">
        <v>130</v>
      </c>
      <c r="F34" s="122">
        <f t="shared" si="7"/>
        <v>281</v>
      </c>
      <c r="G34" s="122">
        <v>157</v>
      </c>
      <c r="H34" s="122">
        <v>124</v>
      </c>
      <c r="I34" s="122">
        <f t="shared" si="8"/>
        <v>281</v>
      </c>
      <c r="J34" s="122">
        <v>157</v>
      </c>
      <c r="K34" s="122">
        <v>124</v>
      </c>
      <c r="L34" s="122">
        <f>M34+N34</f>
        <v>25</v>
      </c>
      <c r="M34" s="122">
        <v>16</v>
      </c>
      <c r="N34" s="122">
        <v>9</v>
      </c>
      <c r="O34" s="122">
        <f t="shared" si="10"/>
        <v>33</v>
      </c>
      <c r="P34" s="122">
        <v>21</v>
      </c>
      <c r="Q34" s="122">
        <v>12</v>
      </c>
      <c r="R34" s="122">
        <f t="shared" si="11"/>
        <v>0</v>
      </c>
      <c r="S34" s="122">
        <v>0</v>
      </c>
      <c r="T34" s="122">
        <v>0</v>
      </c>
      <c r="U34" s="122">
        <f t="shared" si="12"/>
        <v>0</v>
      </c>
      <c r="V34" s="122">
        <v>0</v>
      </c>
      <c r="W34" s="122">
        <v>0</v>
      </c>
      <c r="X34" s="124">
        <f t="shared" si="14"/>
        <v>96.23287671232876</v>
      </c>
      <c r="Y34" s="110">
        <f t="shared" si="33"/>
        <v>0.9691358024691358</v>
      </c>
      <c r="Z34" s="110">
        <f t="shared" si="34"/>
        <v>0.9538461538461539</v>
      </c>
      <c r="AA34" s="110">
        <f t="shared" si="49"/>
        <v>0.9623287671232876</v>
      </c>
      <c r="AB34" s="110">
        <f t="shared" si="49"/>
        <v>0.9691358024691358</v>
      </c>
      <c r="AC34" s="110">
        <f t="shared" si="49"/>
        <v>0.9538461538461539</v>
      </c>
      <c r="AD34" s="110">
        <f aca="true" t="shared" si="53" ref="AD34:AI34">L34/F34</f>
        <v>0.08896797153024912</v>
      </c>
      <c r="AE34" s="110">
        <f t="shared" si="53"/>
        <v>0.10191082802547771</v>
      </c>
      <c r="AF34" s="110">
        <f t="shared" si="53"/>
        <v>0.07258064516129033</v>
      </c>
      <c r="AG34" s="110">
        <f t="shared" si="53"/>
        <v>0.11743772241992882</v>
      </c>
      <c r="AH34" s="110">
        <f t="shared" si="53"/>
        <v>0.1337579617834395</v>
      </c>
      <c r="AI34" s="110">
        <f t="shared" si="53"/>
        <v>0.0967741935483871</v>
      </c>
      <c r="AJ34" s="38">
        <f>AD34*C34</f>
        <v>25.97864768683274</v>
      </c>
      <c r="AK34" s="38">
        <f>AE34*D34</f>
        <v>16.50955414012739</v>
      </c>
      <c r="AL34" s="38">
        <f>AF34*E34</f>
        <v>9.435483870967742</v>
      </c>
      <c r="AM34" s="38">
        <f>AG34*C34</f>
        <v>34.29181494661922</v>
      </c>
      <c r="AN34" s="38">
        <f>AH34*D34</f>
        <v>21.668789808917197</v>
      </c>
      <c r="AO34" s="122">
        <f>AI34*E34</f>
        <v>12.580645161290322</v>
      </c>
      <c r="AP34" s="110">
        <f t="shared" si="27"/>
        <v>0</v>
      </c>
      <c r="AQ34" s="110">
        <f t="shared" si="28"/>
        <v>0</v>
      </c>
      <c r="AR34" s="110">
        <f t="shared" si="29"/>
        <v>0</v>
      </c>
      <c r="AS34" s="110">
        <f t="shared" si="30"/>
        <v>0</v>
      </c>
      <c r="AT34" s="110">
        <f t="shared" si="31"/>
        <v>0</v>
      </c>
      <c r="AU34" s="110">
        <f t="shared" si="32"/>
        <v>0</v>
      </c>
    </row>
    <row r="35" spans="1:47" s="530" customFormat="1" ht="19.5" customHeight="1">
      <c r="A35" s="239">
        <v>21</v>
      </c>
      <c r="B35" s="531" t="s">
        <v>50</v>
      </c>
      <c r="C35" s="38">
        <f t="shared" si="6"/>
        <v>195</v>
      </c>
      <c r="D35" s="37">
        <v>99</v>
      </c>
      <c r="E35" s="38">
        <v>96</v>
      </c>
      <c r="F35" s="38">
        <f t="shared" si="7"/>
        <v>195</v>
      </c>
      <c r="G35" s="38">
        <v>99</v>
      </c>
      <c r="H35" s="38">
        <v>96</v>
      </c>
      <c r="I35" s="38">
        <f t="shared" si="8"/>
        <v>195</v>
      </c>
      <c r="J35" s="38">
        <v>99</v>
      </c>
      <c r="K35" s="38">
        <v>96</v>
      </c>
      <c r="L35" s="122">
        <f aca="true" t="shared" si="54" ref="L35:L48">M35+N35</f>
        <v>13</v>
      </c>
      <c r="M35" s="38">
        <v>5</v>
      </c>
      <c r="N35" s="38">
        <v>8</v>
      </c>
      <c r="O35" s="122">
        <f t="shared" si="10"/>
        <v>12</v>
      </c>
      <c r="P35" s="38">
        <v>4</v>
      </c>
      <c r="Q35" s="38">
        <v>8</v>
      </c>
      <c r="R35" s="38">
        <f t="shared" si="11"/>
        <v>0</v>
      </c>
      <c r="S35" s="38">
        <v>0</v>
      </c>
      <c r="T35" s="38">
        <v>0</v>
      </c>
      <c r="U35" s="38">
        <f t="shared" si="12"/>
        <v>0</v>
      </c>
      <c r="V35" s="38">
        <v>0</v>
      </c>
      <c r="W35" s="38">
        <v>0</v>
      </c>
      <c r="X35" s="116">
        <f t="shared" si="14"/>
        <v>100</v>
      </c>
      <c r="Y35" s="39">
        <f t="shared" si="33"/>
        <v>1</v>
      </c>
      <c r="Z35" s="39">
        <f t="shared" si="34"/>
        <v>1</v>
      </c>
      <c r="AA35" s="39">
        <f t="shared" si="49"/>
        <v>1</v>
      </c>
      <c r="AB35" s="39">
        <f t="shared" si="49"/>
        <v>1</v>
      </c>
      <c r="AC35" s="39">
        <f t="shared" si="49"/>
        <v>1</v>
      </c>
      <c r="AD35" s="39">
        <f aca="true" t="shared" si="55" ref="AD35:AD49">L35/F35</f>
        <v>0.06666666666666667</v>
      </c>
      <c r="AE35" s="39">
        <f aca="true" t="shared" si="56" ref="AE35:AE49">M35/G35</f>
        <v>0.050505050505050504</v>
      </c>
      <c r="AF35" s="39">
        <f aca="true" t="shared" si="57" ref="AF35:AF49">N35/H35</f>
        <v>0.08333333333333333</v>
      </c>
      <c r="AG35" s="39">
        <f aca="true" t="shared" si="58" ref="AG35:AG49">O35/I35</f>
        <v>0.06153846153846154</v>
      </c>
      <c r="AH35" s="39">
        <f aca="true" t="shared" si="59" ref="AH35:AH49">P35/J35</f>
        <v>0.04040404040404041</v>
      </c>
      <c r="AI35" s="39">
        <f aca="true" t="shared" si="60" ref="AI35:AI49">Q35/K35</f>
        <v>0.08333333333333333</v>
      </c>
      <c r="AJ35" s="38">
        <f aca="true" t="shared" si="61" ref="AJ35:AJ49">AD35*C35</f>
        <v>13</v>
      </c>
      <c r="AK35" s="38">
        <f aca="true" t="shared" si="62" ref="AK35:AK49">AE35*D35</f>
        <v>5</v>
      </c>
      <c r="AL35" s="38">
        <f aca="true" t="shared" si="63" ref="AL35:AL49">AF35*E35</f>
        <v>8</v>
      </c>
      <c r="AM35" s="38">
        <f aca="true" t="shared" si="64" ref="AM35:AM49">AG35*C35</f>
        <v>12</v>
      </c>
      <c r="AN35" s="38">
        <f aca="true" t="shared" si="65" ref="AN35:AN49">AH35*D35</f>
        <v>4</v>
      </c>
      <c r="AO35" s="38">
        <f aca="true" t="shared" si="66" ref="AO35:AO49">AI35*E35</f>
        <v>8</v>
      </c>
      <c r="AP35" s="110">
        <f t="shared" si="27"/>
        <v>0</v>
      </c>
      <c r="AQ35" s="110">
        <f t="shared" si="28"/>
        <v>0</v>
      </c>
      <c r="AR35" s="110">
        <f t="shared" si="29"/>
        <v>0</v>
      </c>
      <c r="AS35" s="110">
        <f t="shared" si="30"/>
        <v>0</v>
      </c>
      <c r="AT35" s="110">
        <f t="shared" si="31"/>
        <v>0</v>
      </c>
      <c r="AU35" s="110">
        <f t="shared" si="32"/>
        <v>0</v>
      </c>
    </row>
    <row r="36" spans="1:47" s="530" customFormat="1" ht="19.5" customHeight="1">
      <c r="A36" s="239">
        <v>22</v>
      </c>
      <c r="B36" s="531" t="s">
        <v>49</v>
      </c>
      <c r="C36" s="38">
        <f t="shared" si="6"/>
        <v>619</v>
      </c>
      <c r="D36" s="37">
        <v>305</v>
      </c>
      <c r="E36" s="38">
        <v>314</v>
      </c>
      <c r="F36" s="38">
        <f t="shared" si="7"/>
        <v>602</v>
      </c>
      <c r="G36" s="38">
        <v>297</v>
      </c>
      <c r="H36" s="38">
        <v>305</v>
      </c>
      <c r="I36" s="38">
        <f t="shared" si="8"/>
        <v>602</v>
      </c>
      <c r="J36" s="38">
        <v>297</v>
      </c>
      <c r="K36" s="38">
        <v>305</v>
      </c>
      <c r="L36" s="122">
        <f t="shared" si="54"/>
        <v>69</v>
      </c>
      <c r="M36" s="38">
        <v>33</v>
      </c>
      <c r="N36" s="38">
        <v>36</v>
      </c>
      <c r="O36" s="122">
        <f t="shared" si="10"/>
        <v>73</v>
      </c>
      <c r="P36" s="38">
        <v>36</v>
      </c>
      <c r="Q36" s="38">
        <v>37</v>
      </c>
      <c r="R36" s="38">
        <f t="shared" si="11"/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116">
        <f t="shared" si="14"/>
        <v>97.25363489499192</v>
      </c>
      <c r="Y36" s="39">
        <f t="shared" si="33"/>
        <v>0.9737704918032787</v>
      </c>
      <c r="Z36" s="39">
        <f t="shared" si="34"/>
        <v>0.9713375796178344</v>
      </c>
      <c r="AA36" s="39">
        <f t="shared" si="49"/>
        <v>0.9725363489499192</v>
      </c>
      <c r="AB36" s="39">
        <f t="shared" si="49"/>
        <v>0.9737704918032787</v>
      </c>
      <c r="AC36" s="39">
        <f t="shared" si="49"/>
        <v>0.9713375796178344</v>
      </c>
      <c r="AD36" s="39">
        <f t="shared" si="55"/>
        <v>0.11461794019933555</v>
      </c>
      <c r="AE36" s="39">
        <f t="shared" si="56"/>
        <v>0.1111111111111111</v>
      </c>
      <c r="AF36" s="39">
        <f t="shared" si="57"/>
        <v>0.1180327868852459</v>
      </c>
      <c r="AG36" s="39">
        <f t="shared" si="58"/>
        <v>0.1212624584717608</v>
      </c>
      <c r="AH36" s="39">
        <f t="shared" si="59"/>
        <v>0.12121212121212122</v>
      </c>
      <c r="AI36" s="39">
        <f t="shared" si="60"/>
        <v>0.12131147540983607</v>
      </c>
      <c r="AJ36" s="122">
        <f t="shared" si="61"/>
        <v>70.9485049833887</v>
      </c>
      <c r="AK36" s="122">
        <f t="shared" si="62"/>
        <v>33.888888888888886</v>
      </c>
      <c r="AL36" s="122">
        <f t="shared" si="63"/>
        <v>37.062295081967214</v>
      </c>
      <c r="AM36" s="122">
        <f t="shared" si="64"/>
        <v>75.06146179401993</v>
      </c>
      <c r="AN36" s="122">
        <f t="shared" si="65"/>
        <v>36.96969696969697</v>
      </c>
      <c r="AO36" s="122">
        <f t="shared" si="66"/>
        <v>38.09180327868852</v>
      </c>
      <c r="AP36" s="110">
        <f t="shared" si="27"/>
        <v>0</v>
      </c>
      <c r="AQ36" s="110">
        <f t="shared" si="28"/>
        <v>0</v>
      </c>
      <c r="AR36" s="110">
        <f t="shared" si="29"/>
        <v>0</v>
      </c>
      <c r="AS36" s="110">
        <f t="shared" si="30"/>
        <v>0</v>
      </c>
      <c r="AT36" s="110">
        <f t="shared" si="31"/>
        <v>0</v>
      </c>
      <c r="AU36" s="110">
        <f t="shared" si="32"/>
        <v>0</v>
      </c>
    </row>
    <row r="37" spans="1:47" s="530" customFormat="1" ht="23.25" customHeight="1">
      <c r="A37" s="239">
        <v>23</v>
      </c>
      <c r="B37" s="531" t="s">
        <v>44</v>
      </c>
      <c r="C37" s="38">
        <f t="shared" si="6"/>
        <v>346</v>
      </c>
      <c r="D37" s="37">
        <v>168</v>
      </c>
      <c r="E37" s="38">
        <v>178</v>
      </c>
      <c r="F37" s="38">
        <f t="shared" si="7"/>
        <v>346</v>
      </c>
      <c r="G37" s="38">
        <v>168</v>
      </c>
      <c r="H37" s="38">
        <v>178</v>
      </c>
      <c r="I37" s="38">
        <v>346</v>
      </c>
      <c r="J37" s="38">
        <v>168</v>
      </c>
      <c r="K37" s="38">
        <v>178</v>
      </c>
      <c r="L37" s="122">
        <f t="shared" si="54"/>
        <v>29</v>
      </c>
      <c r="M37" s="38">
        <v>17</v>
      </c>
      <c r="N37" s="38">
        <v>12</v>
      </c>
      <c r="O37" s="122">
        <f t="shared" si="10"/>
        <v>30</v>
      </c>
      <c r="P37" s="38">
        <v>17</v>
      </c>
      <c r="Q37" s="38">
        <v>13</v>
      </c>
      <c r="R37" s="38">
        <f t="shared" si="11"/>
        <v>0</v>
      </c>
      <c r="S37" s="38">
        <v>0</v>
      </c>
      <c r="T37" s="38">
        <v>0</v>
      </c>
      <c r="U37" s="38">
        <f t="shared" si="12"/>
        <v>0</v>
      </c>
      <c r="V37" s="38">
        <v>0</v>
      </c>
      <c r="W37" s="38">
        <v>0</v>
      </c>
      <c r="X37" s="116">
        <f t="shared" si="14"/>
        <v>100</v>
      </c>
      <c r="Y37" s="39">
        <f t="shared" si="33"/>
        <v>1</v>
      </c>
      <c r="Z37" s="39">
        <f t="shared" si="34"/>
        <v>1</v>
      </c>
      <c r="AA37" s="39">
        <f t="shared" si="49"/>
        <v>1</v>
      </c>
      <c r="AB37" s="39">
        <f t="shared" si="49"/>
        <v>1</v>
      </c>
      <c r="AC37" s="39">
        <f t="shared" si="49"/>
        <v>1</v>
      </c>
      <c r="AD37" s="39">
        <f t="shared" si="55"/>
        <v>0.0838150289017341</v>
      </c>
      <c r="AE37" s="39">
        <f t="shared" si="56"/>
        <v>0.10119047619047619</v>
      </c>
      <c r="AF37" s="39">
        <f t="shared" si="57"/>
        <v>0.06741573033707865</v>
      </c>
      <c r="AG37" s="39">
        <f t="shared" si="58"/>
        <v>0.08670520231213873</v>
      </c>
      <c r="AH37" s="39">
        <f t="shared" si="59"/>
        <v>0.10119047619047619</v>
      </c>
      <c r="AI37" s="39">
        <f t="shared" si="60"/>
        <v>0.07303370786516854</v>
      </c>
      <c r="AJ37" s="122">
        <f t="shared" si="61"/>
        <v>29</v>
      </c>
      <c r="AK37" s="122">
        <f t="shared" si="62"/>
        <v>17</v>
      </c>
      <c r="AL37" s="122">
        <f t="shared" si="63"/>
        <v>12</v>
      </c>
      <c r="AM37" s="122">
        <f t="shared" si="64"/>
        <v>30</v>
      </c>
      <c r="AN37" s="122">
        <f t="shared" si="65"/>
        <v>17</v>
      </c>
      <c r="AO37" s="122">
        <f t="shared" si="66"/>
        <v>13</v>
      </c>
      <c r="AP37" s="110">
        <f t="shared" si="27"/>
        <v>0</v>
      </c>
      <c r="AQ37" s="110">
        <f t="shared" si="28"/>
        <v>0</v>
      </c>
      <c r="AR37" s="110">
        <f t="shared" si="29"/>
        <v>0</v>
      </c>
      <c r="AS37" s="110">
        <f t="shared" si="30"/>
        <v>0</v>
      </c>
      <c r="AT37" s="110">
        <f t="shared" si="31"/>
        <v>0</v>
      </c>
      <c r="AU37" s="110">
        <f t="shared" si="32"/>
        <v>0</v>
      </c>
    </row>
    <row r="38" spans="1:47" s="530" customFormat="1" ht="19.5" customHeight="1">
      <c r="A38" s="239">
        <v>24</v>
      </c>
      <c r="B38" s="531" t="s">
        <v>45</v>
      </c>
      <c r="C38" s="38">
        <f t="shared" si="6"/>
        <v>339</v>
      </c>
      <c r="D38" s="37">
        <v>182</v>
      </c>
      <c r="E38" s="38">
        <v>157</v>
      </c>
      <c r="F38" s="38">
        <f t="shared" si="7"/>
        <v>335</v>
      </c>
      <c r="G38" s="38">
        <v>178</v>
      </c>
      <c r="H38" s="38">
        <v>157</v>
      </c>
      <c r="I38" s="38">
        <f t="shared" si="8"/>
        <v>335</v>
      </c>
      <c r="J38" s="38">
        <v>178</v>
      </c>
      <c r="K38" s="38">
        <v>157</v>
      </c>
      <c r="L38" s="122">
        <f t="shared" si="54"/>
        <v>67</v>
      </c>
      <c r="M38" s="38">
        <v>34</v>
      </c>
      <c r="N38" s="38">
        <v>33</v>
      </c>
      <c r="O38" s="122">
        <f t="shared" si="10"/>
        <v>67</v>
      </c>
      <c r="P38" s="38">
        <v>34</v>
      </c>
      <c r="Q38" s="38">
        <v>33</v>
      </c>
      <c r="R38" s="38">
        <f t="shared" si="11"/>
        <v>1</v>
      </c>
      <c r="S38" s="38">
        <v>0</v>
      </c>
      <c r="T38" s="38">
        <v>1</v>
      </c>
      <c r="U38" s="38">
        <f t="shared" si="12"/>
        <v>0</v>
      </c>
      <c r="V38" s="38">
        <v>0</v>
      </c>
      <c r="W38" s="38">
        <v>0</v>
      </c>
      <c r="X38" s="116">
        <f t="shared" si="14"/>
        <v>98.82005899705015</v>
      </c>
      <c r="Y38" s="39">
        <f t="shared" si="33"/>
        <v>0.978021978021978</v>
      </c>
      <c r="Z38" s="39">
        <f t="shared" si="34"/>
        <v>1</v>
      </c>
      <c r="AA38" s="39">
        <f t="shared" si="49"/>
        <v>0.9882005899705014</v>
      </c>
      <c r="AB38" s="39">
        <f t="shared" si="49"/>
        <v>0.978021978021978</v>
      </c>
      <c r="AC38" s="39">
        <f t="shared" si="49"/>
        <v>1</v>
      </c>
      <c r="AD38" s="39">
        <f t="shared" si="55"/>
        <v>0.2</v>
      </c>
      <c r="AE38" s="39">
        <f t="shared" si="56"/>
        <v>0.19101123595505617</v>
      </c>
      <c r="AF38" s="39">
        <f t="shared" si="57"/>
        <v>0.21019108280254778</v>
      </c>
      <c r="AG38" s="39">
        <f t="shared" si="58"/>
        <v>0.2</v>
      </c>
      <c r="AH38" s="39">
        <f t="shared" si="59"/>
        <v>0.19101123595505617</v>
      </c>
      <c r="AI38" s="39">
        <f t="shared" si="60"/>
        <v>0.21019108280254778</v>
      </c>
      <c r="AJ38" s="122">
        <f t="shared" si="61"/>
        <v>67.8</v>
      </c>
      <c r="AK38" s="122">
        <f t="shared" si="62"/>
        <v>34.764044943820224</v>
      </c>
      <c r="AL38" s="122">
        <f t="shared" si="63"/>
        <v>33</v>
      </c>
      <c r="AM38" s="122">
        <f t="shared" si="64"/>
        <v>67.8</v>
      </c>
      <c r="AN38" s="122">
        <f t="shared" si="65"/>
        <v>34.764044943820224</v>
      </c>
      <c r="AO38" s="122">
        <f t="shared" si="66"/>
        <v>33</v>
      </c>
      <c r="AP38" s="110">
        <f t="shared" si="27"/>
        <v>0.0029850746268656717</v>
      </c>
      <c r="AQ38" s="110">
        <f t="shared" si="28"/>
        <v>0</v>
      </c>
      <c r="AR38" s="110">
        <f t="shared" si="29"/>
        <v>0.006369426751592357</v>
      </c>
      <c r="AS38" s="110">
        <f t="shared" si="30"/>
        <v>0</v>
      </c>
      <c r="AT38" s="110">
        <f t="shared" si="31"/>
        <v>0</v>
      </c>
      <c r="AU38" s="110">
        <f t="shared" si="32"/>
        <v>0</v>
      </c>
    </row>
    <row r="39" spans="1:47" s="530" customFormat="1" ht="19.5" customHeight="1">
      <c r="A39" s="239">
        <v>25</v>
      </c>
      <c r="B39" s="531" t="s">
        <v>46</v>
      </c>
      <c r="C39" s="38">
        <f t="shared" si="6"/>
        <v>430</v>
      </c>
      <c r="D39" s="37">
        <v>229</v>
      </c>
      <c r="E39" s="38">
        <v>201</v>
      </c>
      <c r="F39" s="38">
        <f t="shared" si="7"/>
        <v>405</v>
      </c>
      <c r="G39" s="38">
        <v>214</v>
      </c>
      <c r="H39" s="38">
        <v>191</v>
      </c>
      <c r="I39" s="38">
        <f t="shared" si="8"/>
        <v>405</v>
      </c>
      <c r="J39" s="38">
        <v>214</v>
      </c>
      <c r="K39" s="38">
        <v>191</v>
      </c>
      <c r="L39" s="122">
        <f t="shared" si="54"/>
        <v>40</v>
      </c>
      <c r="M39" s="38">
        <v>28</v>
      </c>
      <c r="N39" s="38">
        <v>12</v>
      </c>
      <c r="O39" s="122">
        <f t="shared" si="10"/>
        <v>36</v>
      </c>
      <c r="P39" s="38">
        <v>24</v>
      </c>
      <c r="Q39" s="38">
        <v>12</v>
      </c>
      <c r="R39" s="38">
        <f t="shared" si="11"/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116">
        <f t="shared" si="14"/>
        <v>94.18604651162791</v>
      </c>
      <c r="Y39" s="39">
        <f t="shared" si="33"/>
        <v>0.9344978165938864</v>
      </c>
      <c r="Z39" s="39">
        <f t="shared" si="34"/>
        <v>0.9502487562189055</v>
      </c>
      <c r="AA39" s="39">
        <f t="shared" si="49"/>
        <v>0.9418604651162791</v>
      </c>
      <c r="AB39" s="39">
        <f t="shared" si="49"/>
        <v>0.9344978165938864</v>
      </c>
      <c r="AC39" s="39">
        <f t="shared" si="49"/>
        <v>0.9502487562189055</v>
      </c>
      <c r="AD39" s="39">
        <f t="shared" si="55"/>
        <v>0.09876543209876543</v>
      </c>
      <c r="AE39" s="39">
        <f t="shared" si="56"/>
        <v>0.1308411214953271</v>
      </c>
      <c r="AF39" s="39">
        <f t="shared" si="57"/>
        <v>0.06282722513089005</v>
      </c>
      <c r="AG39" s="39">
        <f t="shared" si="58"/>
        <v>0.08888888888888889</v>
      </c>
      <c r="AH39" s="39">
        <f t="shared" si="59"/>
        <v>0.11214953271028037</v>
      </c>
      <c r="AI39" s="39">
        <f t="shared" si="60"/>
        <v>0.06282722513089005</v>
      </c>
      <c r="AJ39" s="122">
        <f t="shared" si="61"/>
        <v>42.46913580246913</v>
      </c>
      <c r="AK39" s="122">
        <f t="shared" si="62"/>
        <v>29.962616822429904</v>
      </c>
      <c r="AL39" s="122">
        <f t="shared" si="63"/>
        <v>12.6282722513089</v>
      </c>
      <c r="AM39" s="122">
        <f t="shared" si="64"/>
        <v>38.22222222222222</v>
      </c>
      <c r="AN39" s="122">
        <f t="shared" si="65"/>
        <v>25.682242990654206</v>
      </c>
      <c r="AO39" s="122">
        <f t="shared" si="66"/>
        <v>12.6282722513089</v>
      </c>
      <c r="AP39" s="110">
        <f t="shared" si="27"/>
        <v>0</v>
      </c>
      <c r="AQ39" s="110">
        <f t="shared" si="28"/>
        <v>0</v>
      </c>
      <c r="AR39" s="110">
        <f t="shared" si="29"/>
        <v>0</v>
      </c>
      <c r="AS39" s="110">
        <f t="shared" si="30"/>
        <v>0</v>
      </c>
      <c r="AT39" s="110">
        <f t="shared" si="31"/>
        <v>0</v>
      </c>
      <c r="AU39" s="110">
        <f t="shared" si="32"/>
        <v>0</v>
      </c>
    </row>
    <row r="40" spans="1:47" s="530" customFormat="1" ht="19.5" customHeight="1">
      <c r="A40" s="239">
        <v>26</v>
      </c>
      <c r="B40" s="531" t="s">
        <v>48</v>
      </c>
      <c r="C40" s="38">
        <f t="shared" si="6"/>
        <v>243</v>
      </c>
      <c r="D40" s="37">
        <v>129</v>
      </c>
      <c r="E40" s="38">
        <v>114</v>
      </c>
      <c r="F40" s="38">
        <f t="shared" si="7"/>
        <v>228</v>
      </c>
      <c r="G40" s="38">
        <v>119</v>
      </c>
      <c r="H40" s="38">
        <v>109</v>
      </c>
      <c r="I40" s="38">
        <f t="shared" si="8"/>
        <v>228</v>
      </c>
      <c r="J40" s="38">
        <v>119</v>
      </c>
      <c r="K40" s="38">
        <v>109</v>
      </c>
      <c r="L40" s="122">
        <f t="shared" si="54"/>
        <v>24</v>
      </c>
      <c r="M40" s="38">
        <v>13</v>
      </c>
      <c r="N40" s="38">
        <v>11</v>
      </c>
      <c r="O40" s="122">
        <f t="shared" si="10"/>
        <v>26</v>
      </c>
      <c r="P40" s="38">
        <v>15</v>
      </c>
      <c r="Q40" s="38">
        <v>11</v>
      </c>
      <c r="R40" s="38">
        <f t="shared" si="11"/>
        <v>2</v>
      </c>
      <c r="S40" s="38">
        <v>2</v>
      </c>
      <c r="T40" s="38">
        <v>0</v>
      </c>
      <c r="U40" s="38">
        <f t="shared" si="12"/>
        <v>2</v>
      </c>
      <c r="V40" s="38">
        <v>2</v>
      </c>
      <c r="W40" s="38">
        <v>0</v>
      </c>
      <c r="X40" s="116">
        <f t="shared" si="14"/>
        <v>93.82716049382717</v>
      </c>
      <c r="Y40" s="39">
        <f t="shared" si="33"/>
        <v>0.9224806201550387</v>
      </c>
      <c r="Z40" s="39">
        <f t="shared" si="34"/>
        <v>0.956140350877193</v>
      </c>
      <c r="AA40" s="39">
        <f t="shared" si="49"/>
        <v>0.9382716049382716</v>
      </c>
      <c r="AB40" s="39">
        <f t="shared" si="49"/>
        <v>0.9224806201550387</v>
      </c>
      <c r="AC40" s="39">
        <f t="shared" si="49"/>
        <v>0.956140350877193</v>
      </c>
      <c r="AD40" s="39">
        <f t="shared" si="55"/>
        <v>0.10526315789473684</v>
      </c>
      <c r="AE40" s="39">
        <f t="shared" si="56"/>
        <v>0.1092436974789916</v>
      </c>
      <c r="AF40" s="39">
        <f t="shared" si="57"/>
        <v>0.10091743119266056</v>
      </c>
      <c r="AG40" s="39">
        <f t="shared" si="58"/>
        <v>0.11403508771929824</v>
      </c>
      <c r="AH40" s="39">
        <f t="shared" si="59"/>
        <v>0.12605042016806722</v>
      </c>
      <c r="AI40" s="39">
        <f t="shared" si="60"/>
        <v>0.10091743119266056</v>
      </c>
      <c r="AJ40" s="122">
        <f t="shared" si="61"/>
        <v>25.57894736842105</v>
      </c>
      <c r="AK40" s="122">
        <f t="shared" si="62"/>
        <v>14.092436974789916</v>
      </c>
      <c r="AL40" s="122">
        <f t="shared" si="63"/>
        <v>11.504587155963304</v>
      </c>
      <c r="AM40" s="122">
        <f t="shared" si="64"/>
        <v>27.710526315789473</v>
      </c>
      <c r="AN40" s="122">
        <f t="shared" si="65"/>
        <v>16.26050420168067</v>
      </c>
      <c r="AO40" s="122">
        <f t="shared" si="66"/>
        <v>11.504587155963304</v>
      </c>
      <c r="AP40" s="110">
        <f t="shared" si="27"/>
        <v>0.008771929824561403</v>
      </c>
      <c r="AQ40" s="110">
        <f t="shared" si="28"/>
        <v>0.01680672268907563</v>
      </c>
      <c r="AR40" s="110">
        <f t="shared" si="29"/>
        <v>0</v>
      </c>
      <c r="AS40" s="110">
        <f t="shared" si="30"/>
        <v>0.008771929824561403</v>
      </c>
      <c r="AT40" s="110">
        <f t="shared" si="31"/>
        <v>0.01680672268907563</v>
      </c>
      <c r="AU40" s="110">
        <f t="shared" si="32"/>
        <v>0</v>
      </c>
    </row>
    <row r="41" spans="1:47" s="530" customFormat="1" ht="19.5" customHeight="1">
      <c r="A41" s="239">
        <v>27</v>
      </c>
      <c r="B41" s="531" t="s">
        <v>47</v>
      </c>
      <c r="C41" s="38">
        <f t="shared" si="6"/>
        <v>440</v>
      </c>
      <c r="D41" s="37">
        <v>228</v>
      </c>
      <c r="E41" s="38">
        <v>212</v>
      </c>
      <c r="F41" s="38">
        <f t="shared" si="7"/>
        <v>435</v>
      </c>
      <c r="G41" s="534">
        <v>222</v>
      </c>
      <c r="H41" s="534">
        <v>213</v>
      </c>
      <c r="I41" s="38">
        <f t="shared" si="8"/>
        <v>435</v>
      </c>
      <c r="J41" s="38">
        <v>222</v>
      </c>
      <c r="K41" s="534">
        <v>213</v>
      </c>
      <c r="L41" s="122">
        <f t="shared" si="54"/>
        <v>56</v>
      </c>
      <c r="M41" s="38">
        <v>29</v>
      </c>
      <c r="N41" s="534">
        <v>27</v>
      </c>
      <c r="O41" s="122">
        <f t="shared" si="10"/>
        <v>62</v>
      </c>
      <c r="P41" s="38">
        <v>32</v>
      </c>
      <c r="Q41" s="38">
        <v>30</v>
      </c>
      <c r="R41" s="38">
        <f t="shared" si="11"/>
        <v>2</v>
      </c>
      <c r="S41" s="38">
        <v>2</v>
      </c>
      <c r="T41" s="38">
        <v>0</v>
      </c>
      <c r="U41" s="38">
        <f t="shared" si="12"/>
        <v>0</v>
      </c>
      <c r="V41" s="38">
        <v>0</v>
      </c>
      <c r="W41" s="38">
        <v>0</v>
      </c>
      <c r="X41" s="116">
        <f t="shared" si="14"/>
        <v>98.86363636363636</v>
      </c>
      <c r="Y41" s="39">
        <f t="shared" si="33"/>
        <v>0.9736842105263158</v>
      </c>
      <c r="Z41" s="39">
        <f t="shared" si="34"/>
        <v>1.0047169811320755</v>
      </c>
      <c r="AA41" s="39">
        <f t="shared" si="49"/>
        <v>0.9886363636363636</v>
      </c>
      <c r="AB41" s="39">
        <f t="shared" si="49"/>
        <v>0.9736842105263158</v>
      </c>
      <c r="AC41" s="39">
        <f t="shared" si="49"/>
        <v>1.0047169811320755</v>
      </c>
      <c r="AD41" s="39">
        <f t="shared" si="55"/>
        <v>0.12873563218390804</v>
      </c>
      <c r="AE41" s="39">
        <f t="shared" si="56"/>
        <v>0.13063063063063063</v>
      </c>
      <c r="AF41" s="39">
        <f t="shared" si="57"/>
        <v>0.1267605633802817</v>
      </c>
      <c r="AG41" s="39">
        <f t="shared" si="58"/>
        <v>0.1425287356321839</v>
      </c>
      <c r="AH41" s="39">
        <f t="shared" si="59"/>
        <v>0.14414414414414414</v>
      </c>
      <c r="AI41" s="39">
        <f t="shared" si="60"/>
        <v>0.14084507042253522</v>
      </c>
      <c r="AJ41" s="122">
        <f t="shared" si="61"/>
        <v>56.64367816091954</v>
      </c>
      <c r="AK41" s="122">
        <f t="shared" si="62"/>
        <v>29.783783783783782</v>
      </c>
      <c r="AL41" s="122">
        <f t="shared" si="63"/>
        <v>26.873239436619716</v>
      </c>
      <c r="AM41" s="122">
        <f t="shared" si="64"/>
        <v>62.712643678160916</v>
      </c>
      <c r="AN41" s="122">
        <f t="shared" si="65"/>
        <v>32.86486486486486</v>
      </c>
      <c r="AO41" s="122">
        <f t="shared" si="66"/>
        <v>29.859154929577468</v>
      </c>
      <c r="AP41" s="110">
        <f t="shared" si="27"/>
        <v>0.004597701149425287</v>
      </c>
      <c r="AQ41" s="110">
        <f t="shared" si="28"/>
        <v>0.009009009009009009</v>
      </c>
      <c r="AR41" s="110">
        <f t="shared" si="29"/>
        <v>0</v>
      </c>
      <c r="AS41" s="110">
        <f t="shared" si="30"/>
        <v>0</v>
      </c>
      <c r="AT41" s="110">
        <f t="shared" si="31"/>
        <v>0</v>
      </c>
      <c r="AU41" s="110">
        <f t="shared" si="32"/>
        <v>0</v>
      </c>
    </row>
    <row r="42" spans="1:47" s="530" customFormat="1" ht="19.5" customHeight="1">
      <c r="A42" s="560">
        <v>28</v>
      </c>
      <c r="B42" s="279" t="s">
        <v>39</v>
      </c>
      <c r="C42" s="561">
        <f t="shared" si="6"/>
        <v>183</v>
      </c>
      <c r="D42" s="37">
        <v>102</v>
      </c>
      <c r="E42" s="38">
        <v>81</v>
      </c>
      <c r="F42" s="38">
        <f t="shared" si="7"/>
        <v>183</v>
      </c>
      <c r="G42" s="38">
        <v>102</v>
      </c>
      <c r="H42" s="38">
        <v>81</v>
      </c>
      <c r="I42" s="38">
        <f t="shared" si="8"/>
        <v>183</v>
      </c>
      <c r="J42" s="38">
        <v>102</v>
      </c>
      <c r="K42" s="38">
        <v>81</v>
      </c>
      <c r="L42" s="122">
        <f t="shared" si="54"/>
        <v>183</v>
      </c>
      <c r="M42" s="38">
        <v>102</v>
      </c>
      <c r="N42" s="38">
        <v>81</v>
      </c>
      <c r="O42" s="122">
        <f t="shared" si="10"/>
        <v>23</v>
      </c>
      <c r="P42" s="38">
        <v>13</v>
      </c>
      <c r="Q42" s="38">
        <v>10</v>
      </c>
      <c r="R42" s="38">
        <f t="shared" si="11"/>
        <v>24</v>
      </c>
      <c r="S42" s="38">
        <v>13</v>
      </c>
      <c r="T42" s="38">
        <v>11</v>
      </c>
      <c r="U42" s="38">
        <f t="shared" si="12"/>
        <v>0</v>
      </c>
      <c r="V42" s="38">
        <v>0</v>
      </c>
      <c r="W42" s="38">
        <v>0</v>
      </c>
      <c r="X42" s="116">
        <f t="shared" si="14"/>
        <v>100</v>
      </c>
      <c r="Y42" s="39">
        <f t="shared" si="33"/>
        <v>1</v>
      </c>
      <c r="Z42" s="39">
        <f t="shared" si="34"/>
        <v>1</v>
      </c>
      <c r="AA42" s="39">
        <f t="shared" si="49"/>
        <v>1</v>
      </c>
      <c r="AB42" s="39">
        <f t="shared" si="49"/>
        <v>1</v>
      </c>
      <c r="AC42" s="39">
        <f t="shared" si="49"/>
        <v>1</v>
      </c>
      <c r="AD42" s="39">
        <f t="shared" si="55"/>
        <v>1</v>
      </c>
      <c r="AE42" s="39">
        <f t="shared" si="56"/>
        <v>1</v>
      </c>
      <c r="AF42" s="39">
        <f t="shared" si="57"/>
        <v>1</v>
      </c>
      <c r="AG42" s="39">
        <f t="shared" si="58"/>
        <v>0.12568306010928962</v>
      </c>
      <c r="AH42" s="39">
        <f t="shared" si="59"/>
        <v>0.12745098039215685</v>
      </c>
      <c r="AI42" s="39">
        <f t="shared" si="60"/>
        <v>0.12345679012345678</v>
      </c>
      <c r="AJ42" s="122">
        <f t="shared" si="61"/>
        <v>183</v>
      </c>
      <c r="AK42" s="122">
        <f t="shared" si="62"/>
        <v>102</v>
      </c>
      <c r="AL42" s="122">
        <f t="shared" si="63"/>
        <v>81</v>
      </c>
      <c r="AM42" s="122">
        <f t="shared" si="64"/>
        <v>23</v>
      </c>
      <c r="AN42" s="122">
        <f t="shared" si="65"/>
        <v>13</v>
      </c>
      <c r="AO42" s="122">
        <f t="shared" si="66"/>
        <v>10</v>
      </c>
      <c r="AP42" s="110">
        <f t="shared" si="27"/>
        <v>0.13114754098360656</v>
      </c>
      <c r="AQ42" s="110">
        <f t="shared" si="28"/>
        <v>0.12745098039215685</v>
      </c>
      <c r="AR42" s="110">
        <f t="shared" si="29"/>
        <v>0.13580246913580246</v>
      </c>
      <c r="AS42" s="110">
        <f t="shared" si="30"/>
        <v>0</v>
      </c>
      <c r="AT42" s="110">
        <f t="shared" si="31"/>
        <v>0</v>
      </c>
      <c r="AU42" s="110">
        <f t="shared" si="32"/>
        <v>0</v>
      </c>
    </row>
    <row r="43" spans="1:47" s="530" customFormat="1" ht="19.5" customHeight="1">
      <c r="A43" s="239">
        <v>29</v>
      </c>
      <c r="B43" s="578" t="s">
        <v>215</v>
      </c>
      <c r="C43" s="38">
        <f t="shared" si="6"/>
        <v>306</v>
      </c>
      <c r="D43" s="37">
        <v>156</v>
      </c>
      <c r="E43" s="38">
        <v>150</v>
      </c>
      <c r="F43" s="38">
        <f t="shared" si="7"/>
        <v>302</v>
      </c>
      <c r="G43" s="38">
        <v>152</v>
      </c>
      <c r="H43" s="38">
        <v>150</v>
      </c>
      <c r="I43" s="38">
        <f t="shared" si="8"/>
        <v>302</v>
      </c>
      <c r="J43" s="38">
        <v>152</v>
      </c>
      <c r="K43" s="38">
        <v>150</v>
      </c>
      <c r="L43" s="122">
        <f t="shared" si="54"/>
        <v>39</v>
      </c>
      <c r="M43" s="38">
        <v>21</v>
      </c>
      <c r="N43" s="38">
        <v>18</v>
      </c>
      <c r="O43" s="122">
        <f t="shared" si="10"/>
        <v>39</v>
      </c>
      <c r="P43" s="38">
        <v>21</v>
      </c>
      <c r="Q43" s="38">
        <v>18</v>
      </c>
      <c r="R43" s="38">
        <f t="shared" si="11"/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116">
        <f t="shared" si="14"/>
        <v>98.69281045751634</v>
      </c>
      <c r="Y43" s="39">
        <f t="shared" si="33"/>
        <v>0.9743589743589743</v>
      </c>
      <c r="Z43" s="39">
        <f t="shared" si="34"/>
        <v>1</v>
      </c>
      <c r="AA43" s="39">
        <f t="shared" si="49"/>
        <v>0.9869281045751634</v>
      </c>
      <c r="AB43" s="39">
        <f t="shared" si="49"/>
        <v>0.9743589743589743</v>
      </c>
      <c r="AC43" s="39">
        <f t="shared" si="49"/>
        <v>1</v>
      </c>
      <c r="AD43" s="39">
        <f t="shared" si="55"/>
        <v>0.1291390728476821</v>
      </c>
      <c r="AE43" s="39">
        <f t="shared" si="56"/>
        <v>0.13815789473684212</v>
      </c>
      <c r="AF43" s="39">
        <f t="shared" si="57"/>
        <v>0.12</v>
      </c>
      <c r="AG43" s="39">
        <f t="shared" si="58"/>
        <v>0.1291390728476821</v>
      </c>
      <c r="AH43" s="39">
        <f t="shared" si="59"/>
        <v>0.13815789473684212</v>
      </c>
      <c r="AI43" s="39">
        <f t="shared" si="60"/>
        <v>0.12</v>
      </c>
      <c r="AJ43" s="122">
        <f t="shared" si="61"/>
        <v>39.51655629139073</v>
      </c>
      <c r="AK43" s="122">
        <f t="shared" si="62"/>
        <v>21.55263157894737</v>
      </c>
      <c r="AL43" s="122">
        <f t="shared" si="63"/>
        <v>18</v>
      </c>
      <c r="AM43" s="122">
        <f t="shared" si="64"/>
        <v>39.51655629139073</v>
      </c>
      <c r="AN43" s="122">
        <f t="shared" si="65"/>
        <v>21.55263157894737</v>
      </c>
      <c r="AO43" s="122">
        <f t="shared" si="66"/>
        <v>18</v>
      </c>
      <c r="AP43" s="110">
        <f t="shared" si="27"/>
        <v>0</v>
      </c>
      <c r="AQ43" s="110">
        <f t="shared" si="28"/>
        <v>0</v>
      </c>
      <c r="AR43" s="110">
        <f t="shared" si="29"/>
        <v>0</v>
      </c>
      <c r="AS43" s="110">
        <f t="shared" si="30"/>
        <v>0</v>
      </c>
      <c r="AT43" s="110">
        <f t="shared" si="31"/>
        <v>0</v>
      </c>
      <c r="AU43" s="110">
        <f t="shared" si="32"/>
        <v>0</v>
      </c>
    </row>
    <row r="44" spans="1:47" s="530" customFormat="1" ht="19.5" customHeight="1">
      <c r="A44" s="239">
        <v>30</v>
      </c>
      <c r="B44" s="578" t="s">
        <v>42</v>
      </c>
      <c r="C44" s="38">
        <f t="shared" si="6"/>
        <v>262</v>
      </c>
      <c r="D44" s="37">
        <v>132</v>
      </c>
      <c r="E44" s="38">
        <v>130</v>
      </c>
      <c r="F44" s="38">
        <f t="shared" si="7"/>
        <v>257</v>
      </c>
      <c r="G44" s="38">
        <v>131</v>
      </c>
      <c r="H44" s="38">
        <v>126</v>
      </c>
      <c r="I44" s="38">
        <f t="shared" si="8"/>
        <v>257</v>
      </c>
      <c r="J44" s="38">
        <v>131</v>
      </c>
      <c r="K44" s="38">
        <v>126</v>
      </c>
      <c r="L44" s="122">
        <f t="shared" si="54"/>
        <v>21</v>
      </c>
      <c r="M44" s="38">
        <v>10</v>
      </c>
      <c r="N44" s="38">
        <v>11</v>
      </c>
      <c r="O44" s="122">
        <f t="shared" si="10"/>
        <v>21</v>
      </c>
      <c r="P44" s="38">
        <v>10</v>
      </c>
      <c r="Q44" s="38">
        <v>11</v>
      </c>
      <c r="R44" s="38">
        <f t="shared" si="11"/>
        <v>0</v>
      </c>
      <c r="S44" s="38">
        <v>0</v>
      </c>
      <c r="T44" s="38">
        <v>0</v>
      </c>
      <c r="U44" s="38">
        <f t="shared" si="12"/>
        <v>0</v>
      </c>
      <c r="V44" s="38">
        <v>0</v>
      </c>
      <c r="W44" s="38">
        <v>0</v>
      </c>
      <c r="X44" s="116">
        <f t="shared" si="14"/>
        <v>98.09160305343511</v>
      </c>
      <c r="Y44" s="39">
        <f t="shared" si="33"/>
        <v>0.9924242424242424</v>
      </c>
      <c r="Z44" s="39">
        <f t="shared" si="34"/>
        <v>0.9692307692307692</v>
      </c>
      <c r="AA44" s="39">
        <f t="shared" si="49"/>
        <v>0.9809160305343512</v>
      </c>
      <c r="AB44" s="39">
        <f t="shared" si="49"/>
        <v>0.9924242424242424</v>
      </c>
      <c r="AC44" s="39">
        <f t="shared" si="49"/>
        <v>0.9692307692307692</v>
      </c>
      <c r="AD44" s="39">
        <f t="shared" si="55"/>
        <v>0.08171206225680934</v>
      </c>
      <c r="AE44" s="39">
        <f t="shared" si="56"/>
        <v>0.07633587786259542</v>
      </c>
      <c r="AF44" s="39">
        <f t="shared" si="57"/>
        <v>0.0873015873015873</v>
      </c>
      <c r="AG44" s="39">
        <f t="shared" si="58"/>
        <v>0.08171206225680934</v>
      </c>
      <c r="AH44" s="39">
        <f t="shared" si="59"/>
        <v>0.07633587786259542</v>
      </c>
      <c r="AI44" s="39">
        <f t="shared" si="60"/>
        <v>0.0873015873015873</v>
      </c>
      <c r="AJ44" s="122">
        <f t="shared" si="61"/>
        <v>21.408560311284045</v>
      </c>
      <c r="AK44" s="122">
        <f t="shared" si="62"/>
        <v>10.076335877862595</v>
      </c>
      <c r="AL44" s="122">
        <f t="shared" si="63"/>
        <v>11.349206349206348</v>
      </c>
      <c r="AM44" s="122">
        <f t="shared" si="64"/>
        <v>21.408560311284045</v>
      </c>
      <c r="AN44" s="122">
        <f t="shared" si="65"/>
        <v>10.076335877862595</v>
      </c>
      <c r="AO44" s="122">
        <f t="shared" si="66"/>
        <v>11.349206349206348</v>
      </c>
      <c r="AP44" s="110">
        <f t="shared" si="27"/>
        <v>0</v>
      </c>
      <c r="AQ44" s="110">
        <f t="shared" si="28"/>
        <v>0</v>
      </c>
      <c r="AR44" s="110">
        <f t="shared" si="29"/>
        <v>0</v>
      </c>
      <c r="AS44" s="110">
        <f t="shared" si="30"/>
        <v>0</v>
      </c>
      <c r="AT44" s="110">
        <f t="shared" si="31"/>
        <v>0</v>
      </c>
      <c r="AU44" s="110">
        <f t="shared" si="32"/>
        <v>0</v>
      </c>
    </row>
    <row r="45" spans="1:47" s="530" customFormat="1" ht="19.5" customHeight="1">
      <c r="A45" s="239">
        <v>31</v>
      </c>
      <c r="B45" s="578" t="s">
        <v>216</v>
      </c>
      <c r="C45" s="38">
        <f t="shared" si="6"/>
        <v>366</v>
      </c>
      <c r="D45" s="37">
        <v>182</v>
      </c>
      <c r="E45" s="38">
        <v>184</v>
      </c>
      <c r="F45" s="38">
        <f t="shared" si="7"/>
        <v>353</v>
      </c>
      <c r="G45" s="38">
        <v>177</v>
      </c>
      <c r="H45" s="38">
        <v>176</v>
      </c>
      <c r="I45" s="38">
        <f t="shared" si="8"/>
        <v>353</v>
      </c>
      <c r="J45" s="38">
        <v>177</v>
      </c>
      <c r="K45" s="38">
        <v>176</v>
      </c>
      <c r="L45" s="122">
        <f t="shared" si="54"/>
        <v>33</v>
      </c>
      <c r="M45" s="38">
        <v>19</v>
      </c>
      <c r="N45" s="38">
        <v>14</v>
      </c>
      <c r="O45" s="122">
        <f t="shared" si="10"/>
        <v>32</v>
      </c>
      <c r="P45" s="38">
        <v>15</v>
      </c>
      <c r="Q45" s="38">
        <v>17</v>
      </c>
      <c r="R45" s="38">
        <f t="shared" si="11"/>
        <v>4</v>
      </c>
      <c r="S45" s="38">
        <v>4</v>
      </c>
      <c r="T45" s="38">
        <v>0</v>
      </c>
      <c r="U45" s="38">
        <f t="shared" si="12"/>
        <v>4</v>
      </c>
      <c r="V45" s="38">
        <v>4</v>
      </c>
      <c r="W45" s="38">
        <v>0</v>
      </c>
      <c r="X45" s="116">
        <f t="shared" si="14"/>
        <v>96.44808743169399</v>
      </c>
      <c r="Y45" s="39">
        <f t="shared" si="33"/>
        <v>0.9725274725274725</v>
      </c>
      <c r="Z45" s="39">
        <f t="shared" si="34"/>
        <v>0.9565217391304348</v>
      </c>
      <c r="AA45" s="39">
        <f t="shared" si="49"/>
        <v>0.9644808743169399</v>
      </c>
      <c r="AB45" s="39">
        <f t="shared" si="49"/>
        <v>0.9725274725274725</v>
      </c>
      <c r="AC45" s="39">
        <f t="shared" si="49"/>
        <v>0.9565217391304348</v>
      </c>
      <c r="AD45" s="39">
        <f t="shared" si="55"/>
        <v>0.09348441926345609</v>
      </c>
      <c r="AE45" s="39">
        <f t="shared" si="56"/>
        <v>0.10734463276836158</v>
      </c>
      <c r="AF45" s="39">
        <f t="shared" si="57"/>
        <v>0.07954545454545454</v>
      </c>
      <c r="AG45" s="39">
        <f t="shared" si="58"/>
        <v>0.0906515580736544</v>
      </c>
      <c r="AH45" s="39">
        <f t="shared" si="59"/>
        <v>0.0847457627118644</v>
      </c>
      <c r="AI45" s="39">
        <f t="shared" si="60"/>
        <v>0.09659090909090909</v>
      </c>
      <c r="AJ45" s="122">
        <f t="shared" si="61"/>
        <v>34.21529745042493</v>
      </c>
      <c r="AK45" s="122">
        <f t="shared" si="62"/>
        <v>19.536723163841806</v>
      </c>
      <c r="AL45" s="122">
        <f t="shared" si="63"/>
        <v>14.636363636363637</v>
      </c>
      <c r="AM45" s="122">
        <f t="shared" si="64"/>
        <v>33.17847025495751</v>
      </c>
      <c r="AN45" s="122">
        <f t="shared" si="65"/>
        <v>15.423728813559322</v>
      </c>
      <c r="AO45" s="122">
        <f t="shared" si="66"/>
        <v>17.772727272727273</v>
      </c>
      <c r="AP45" s="110">
        <f t="shared" si="27"/>
        <v>0.0113314447592068</v>
      </c>
      <c r="AQ45" s="110">
        <f t="shared" si="28"/>
        <v>0.022598870056497175</v>
      </c>
      <c r="AR45" s="110">
        <f t="shared" si="29"/>
        <v>0</v>
      </c>
      <c r="AS45" s="110">
        <f t="shared" si="30"/>
        <v>0.0113314447592068</v>
      </c>
      <c r="AT45" s="110">
        <f t="shared" si="31"/>
        <v>0.022598870056497175</v>
      </c>
      <c r="AU45" s="110">
        <f t="shared" si="32"/>
        <v>0</v>
      </c>
    </row>
    <row r="46" spans="1:47" s="530" customFormat="1" ht="19.5" customHeight="1">
      <c r="A46" s="239">
        <v>32</v>
      </c>
      <c r="B46" s="578" t="s">
        <v>217</v>
      </c>
      <c r="C46" s="38">
        <f t="shared" si="6"/>
        <v>187</v>
      </c>
      <c r="D46" s="37">
        <v>111</v>
      </c>
      <c r="E46" s="38">
        <v>76</v>
      </c>
      <c r="F46" s="38">
        <f t="shared" si="7"/>
        <v>175</v>
      </c>
      <c r="G46" s="38">
        <v>100</v>
      </c>
      <c r="H46" s="38">
        <v>75</v>
      </c>
      <c r="I46" s="38">
        <f t="shared" si="8"/>
        <v>175</v>
      </c>
      <c r="J46" s="38">
        <v>100</v>
      </c>
      <c r="K46" s="38">
        <v>75</v>
      </c>
      <c r="L46" s="122">
        <f t="shared" si="54"/>
        <v>21</v>
      </c>
      <c r="M46" s="38">
        <v>9</v>
      </c>
      <c r="N46" s="38">
        <v>12</v>
      </c>
      <c r="O46" s="122">
        <f t="shared" si="10"/>
        <v>21</v>
      </c>
      <c r="P46" s="38">
        <v>9</v>
      </c>
      <c r="Q46" s="38">
        <v>12</v>
      </c>
      <c r="R46" s="38">
        <f t="shared" si="11"/>
        <v>0</v>
      </c>
      <c r="S46" s="38">
        <v>0</v>
      </c>
      <c r="T46" s="38">
        <v>0</v>
      </c>
      <c r="U46" s="38">
        <f t="shared" si="12"/>
        <v>0</v>
      </c>
      <c r="V46" s="38">
        <v>0</v>
      </c>
      <c r="W46" s="38">
        <v>0</v>
      </c>
      <c r="X46" s="116">
        <f t="shared" si="14"/>
        <v>93.58288770053476</v>
      </c>
      <c r="Y46" s="39">
        <f t="shared" si="33"/>
        <v>0.9009009009009009</v>
      </c>
      <c r="Z46" s="39">
        <f t="shared" si="34"/>
        <v>0.9868421052631579</v>
      </c>
      <c r="AA46" s="39">
        <f t="shared" si="49"/>
        <v>0.9358288770053476</v>
      </c>
      <c r="AB46" s="39">
        <f t="shared" si="49"/>
        <v>0.9009009009009009</v>
      </c>
      <c r="AC46" s="39">
        <f t="shared" si="49"/>
        <v>0.9868421052631579</v>
      </c>
      <c r="AD46" s="39">
        <f t="shared" si="55"/>
        <v>0.12</v>
      </c>
      <c r="AE46" s="39">
        <f t="shared" si="56"/>
        <v>0.09</v>
      </c>
      <c r="AF46" s="39">
        <f t="shared" si="57"/>
        <v>0.16</v>
      </c>
      <c r="AG46" s="39">
        <f t="shared" si="58"/>
        <v>0.12</v>
      </c>
      <c r="AH46" s="39">
        <f t="shared" si="59"/>
        <v>0.09</v>
      </c>
      <c r="AI46" s="39">
        <f t="shared" si="60"/>
        <v>0.16</v>
      </c>
      <c r="AJ46" s="122">
        <f t="shared" si="61"/>
        <v>22.439999999999998</v>
      </c>
      <c r="AK46" s="122">
        <f t="shared" si="62"/>
        <v>9.99</v>
      </c>
      <c r="AL46" s="122">
        <f t="shared" si="63"/>
        <v>12.16</v>
      </c>
      <c r="AM46" s="122">
        <f t="shared" si="64"/>
        <v>22.439999999999998</v>
      </c>
      <c r="AN46" s="122">
        <f t="shared" si="65"/>
        <v>9.99</v>
      </c>
      <c r="AO46" s="122">
        <f t="shared" si="66"/>
        <v>12.16</v>
      </c>
      <c r="AP46" s="110">
        <f t="shared" si="27"/>
        <v>0</v>
      </c>
      <c r="AQ46" s="110">
        <f t="shared" si="28"/>
        <v>0</v>
      </c>
      <c r="AR46" s="110">
        <f t="shared" si="29"/>
        <v>0</v>
      </c>
      <c r="AS46" s="110">
        <f t="shared" si="30"/>
        <v>0</v>
      </c>
      <c r="AT46" s="110">
        <f t="shared" si="31"/>
        <v>0</v>
      </c>
      <c r="AU46" s="110">
        <f t="shared" si="32"/>
        <v>0</v>
      </c>
    </row>
    <row r="47" spans="1:47" s="530" customFormat="1" ht="19.5" customHeight="1">
      <c r="A47" s="239">
        <v>33</v>
      </c>
      <c r="B47" s="578" t="s">
        <v>40</v>
      </c>
      <c r="C47" s="38">
        <f t="shared" si="6"/>
        <v>204</v>
      </c>
      <c r="D47" s="37">
        <v>106</v>
      </c>
      <c r="E47" s="38">
        <v>98</v>
      </c>
      <c r="F47" s="38">
        <f t="shared" si="7"/>
        <v>204</v>
      </c>
      <c r="G47" s="534">
        <v>106</v>
      </c>
      <c r="H47" s="534">
        <v>98</v>
      </c>
      <c r="I47" s="38">
        <f t="shared" si="8"/>
        <v>204</v>
      </c>
      <c r="J47" s="38">
        <v>106</v>
      </c>
      <c r="K47" s="534">
        <v>98</v>
      </c>
      <c r="L47" s="122">
        <f t="shared" si="54"/>
        <v>40</v>
      </c>
      <c r="M47" s="38">
        <v>22</v>
      </c>
      <c r="N47" s="534">
        <v>18</v>
      </c>
      <c r="O47" s="122">
        <f t="shared" si="10"/>
        <v>40</v>
      </c>
      <c r="P47" s="38">
        <v>22</v>
      </c>
      <c r="Q47" s="38">
        <v>18</v>
      </c>
      <c r="R47" s="38">
        <f t="shared" si="11"/>
        <v>2</v>
      </c>
      <c r="S47" s="38">
        <v>2</v>
      </c>
      <c r="T47" s="38">
        <v>0</v>
      </c>
      <c r="U47" s="38">
        <f t="shared" si="12"/>
        <v>0</v>
      </c>
      <c r="V47" s="38">
        <v>0</v>
      </c>
      <c r="W47" s="38">
        <v>0</v>
      </c>
      <c r="X47" s="116">
        <f t="shared" si="14"/>
        <v>100</v>
      </c>
      <c r="Y47" s="39">
        <f t="shared" si="33"/>
        <v>1</v>
      </c>
      <c r="Z47" s="39">
        <f t="shared" si="34"/>
        <v>1</v>
      </c>
      <c r="AA47" s="39">
        <f t="shared" si="49"/>
        <v>1</v>
      </c>
      <c r="AB47" s="39">
        <f t="shared" si="49"/>
        <v>1</v>
      </c>
      <c r="AC47" s="39">
        <f t="shared" si="49"/>
        <v>1</v>
      </c>
      <c r="AD47" s="39">
        <f t="shared" si="55"/>
        <v>0.19607843137254902</v>
      </c>
      <c r="AE47" s="39">
        <f t="shared" si="56"/>
        <v>0.20754716981132076</v>
      </c>
      <c r="AF47" s="39">
        <f t="shared" si="57"/>
        <v>0.1836734693877551</v>
      </c>
      <c r="AG47" s="39">
        <f t="shared" si="58"/>
        <v>0.19607843137254902</v>
      </c>
      <c r="AH47" s="39">
        <f t="shared" si="59"/>
        <v>0.20754716981132076</v>
      </c>
      <c r="AI47" s="39">
        <f t="shared" si="60"/>
        <v>0.1836734693877551</v>
      </c>
      <c r="AJ47" s="122">
        <f t="shared" si="61"/>
        <v>40</v>
      </c>
      <c r="AK47" s="122">
        <f t="shared" si="62"/>
        <v>22</v>
      </c>
      <c r="AL47" s="122">
        <f t="shared" si="63"/>
        <v>18</v>
      </c>
      <c r="AM47" s="122">
        <f t="shared" si="64"/>
        <v>40</v>
      </c>
      <c r="AN47" s="122">
        <f t="shared" si="65"/>
        <v>22</v>
      </c>
      <c r="AO47" s="122">
        <f t="shared" si="66"/>
        <v>18</v>
      </c>
      <c r="AP47" s="110">
        <f t="shared" si="27"/>
        <v>0.00980392156862745</v>
      </c>
      <c r="AQ47" s="110">
        <f t="shared" si="28"/>
        <v>0.018867924528301886</v>
      </c>
      <c r="AR47" s="110">
        <f t="shared" si="29"/>
        <v>0</v>
      </c>
      <c r="AS47" s="110">
        <f t="shared" si="30"/>
        <v>0</v>
      </c>
      <c r="AT47" s="110">
        <f t="shared" si="31"/>
        <v>0</v>
      </c>
      <c r="AU47" s="110">
        <f t="shared" si="32"/>
        <v>0</v>
      </c>
    </row>
    <row r="48" spans="1:47" s="530" customFormat="1" ht="19.5" customHeight="1">
      <c r="A48" s="239">
        <v>34</v>
      </c>
      <c r="B48" s="578" t="s">
        <v>41</v>
      </c>
      <c r="C48" s="38">
        <f t="shared" si="6"/>
        <v>595</v>
      </c>
      <c r="D48" s="37">
        <v>304</v>
      </c>
      <c r="E48" s="38">
        <v>291</v>
      </c>
      <c r="F48" s="38">
        <f t="shared" si="7"/>
        <v>536</v>
      </c>
      <c r="G48" s="38">
        <v>275</v>
      </c>
      <c r="H48" s="38">
        <v>261</v>
      </c>
      <c r="I48" s="38">
        <f t="shared" si="8"/>
        <v>536</v>
      </c>
      <c r="J48" s="38">
        <v>275</v>
      </c>
      <c r="K48" s="38">
        <v>261</v>
      </c>
      <c r="L48" s="122">
        <f t="shared" si="54"/>
        <v>68</v>
      </c>
      <c r="M48" s="38">
        <v>38</v>
      </c>
      <c r="N48" s="38">
        <v>30</v>
      </c>
      <c r="O48" s="122">
        <f t="shared" si="10"/>
        <v>68</v>
      </c>
      <c r="P48" s="38">
        <v>38</v>
      </c>
      <c r="Q48" s="38">
        <v>30</v>
      </c>
      <c r="R48" s="38">
        <f t="shared" si="11"/>
        <v>0</v>
      </c>
      <c r="S48" s="38">
        <v>0</v>
      </c>
      <c r="T48" s="38">
        <v>0</v>
      </c>
      <c r="U48" s="38">
        <f t="shared" si="12"/>
        <v>0</v>
      </c>
      <c r="V48" s="38">
        <v>0</v>
      </c>
      <c r="W48" s="38">
        <v>0</v>
      </c>
      <c r="X48" s="116">
        <f t="shared" si="14"/>
        <v>90.08403361344538</v>
      </c>
      <c r="Y48" s="39">
        <f t="shared" si="33"/>
        <v>0.9046052631578947</v>
      </c>
      <c r="Z48" s="39">
        <f t="shared" si="34"/>
        <v>0.8969072164948454</v>
      </c>
      <c r="AA48" s="39">
        <f t="shared" si="49"/>
        <v>0.9008403361344538</v>
      </c>
      <c r="AB48" s="39">
        <f t="shared" si="49"/>
        <v>0.9046052631578947</v>
      </c>
      <c r="AC48" s="39">
        <f t="shared" si="49"/>
        <v>0.8969072164948454</v>
      </c>
      <c r="AD48" s="39">
        <f t="shared" si="55"/>
        <v>0.12686567164179105</v>
      </c>
      <c r="AE48" s="39">
        <f t="shared" si="56"/>
        <v>0.13818181818181818</v>
      </c>
      <c r="AF48" s="39">
        <f t="shared" si="57"/>
        <v>0.11494252873563218</v>
      </c>
      <c r="AG48" s="39">
        <f t="shared" si="58"/>
        <v>0.12686567164179105</v>
      </c>
      <c r="AH48" s="39">
        <f t="shared" si="59"/>
        <v>0.13818181818181818</v>
      </c>
      <c r="AI48" s="39">
        <f t="shared" si="60"/>
        <v>0.11494252873563218</v>
      </c>
      <c r="AJ48" s="122">
        <f t="shared" si="61"/>
        <v>75.48507462686567</v>
      </c>
      <c r="AK48" s="122">
        <f t="shared" si="62"/>
        <v>42.00727272727273</v>
      </c>
      <c r="AL48" s="122">
        <f t="shared" si="63"/>
        <v>33.44827586206897</v>
      </c>
      <c r="AM48" s="122">
        <f t="shared" si="64"/>
        <v>75.48507462686567</v>
      </c>
      <c r="AN48" s="122">
        <f t="shared" si="65"/>
        <v>42.00727272727273</v>
      </c>
      <c r="AO48" s="122">
        <f t="shared" si="66"/>
        <v>33.44827586206897</v>
      </c>
      <c r="AP48" s="110">
        <f t="shared" si="27"/>
        <v>0</v>
      </c>
      <c r="AQ48" s="110">
        <f t="shared" si="28"/>
        <v>0</v>
      </c>
      <c r="AR48" s="110">
        <f t="shared" si="29"/>
        <v>0</v>
      </c>
      <c r="AS48" s="110">
        <f t="shared" si="30"/>
        <v>0</v>
      </c>
      <c r="AT48" s="110">
        <f t="shared" si="31"/>
        <v>0</v>
      </c>
      <c r="AU48" s="110">
        <f t="shared" si="32"/>
        <v>0</v>
      </c>
    </row>
    <row r="49" spans="1:47" s="530" customFormat="1" ht="19.5" customHeight="1">
      <c r="A49" s="241">
        <v>35</v>
      </c>
      <c r="B49" s="579" t="s">
        <v>43</v>
      </c>
      <c r="C49" s="118">
        <f t="shared" si="6"/>
        <v>205</v>
      </c>
      <c r="D49" s="119">
        <v>111</v>
      </c>
      <c r="E49" s="118">
        <v>94</v>
      </c>
      <c r="F49" s="118">
        <f t="shared" si="7"/>
        <v>196</v>
      </c>
      <c r="G49" s="118">
        <v>99</v>
      </c>
      <c r="H49" s="118">
        <v>97</v>
      </c>
      <c r="I49" s="118">
        <f t="shared" si="8"/>
        <v>196</v>
      </c>
      <c r="J49" s="118">
        <v>99</v>
      </c>
      <c r="K49" s="201">
        <v>97</v>
      </c>
      <c r="L49" s="118">
        <f t="shared" si="9"/>
        <v>15</v>
      </c>
      <c r="M49" s="118">
        <v>6</v>
      </c>
      <c r="N49" s="118">
        <v>9</v>
      </c>
      <c r="O49" s="122">
        <f t="shared" si="10"/>
        <v>10</v>
      </c>
      <c r="P49" s="38">
        <v>6</v>
      </c>
      <c r="Q49" s="118">
        <v>4</v>
      </c>
      <c r="R49" s="118">
        <f t="shared" si="11"/>
        <v>0</v>
      </c>
      <c r="S49" s="118">
        <v>0</v>
      </c>
      <c r="T49" s="118">
        <v>0</v>
      </c>
      <c r="U49" s="118">
        <f t="shared" si="12"/>
        <v>0</v>
      </c>
      <c r="V49" s="118">
        <v>0</v>
      </c>
      <c r="W49" s="118">
        <v>0</v>
      </c>
      <c r="X49" s="120">
        <f t="shared" si="14"/>
        <v>95.60975609756098</v>
      </c>
      <c r="Y49" s="121">
        <f t="shared" si="33"/>
        <v>0.8918918918918919</v>
      </c>
      <c r="Z49" s="121">
        <f t="shared" si="34"/>
        <v>1.0319148936170213</v>
      </c>
      <c r="AA49" s="121">
        <f t="shared" si="49"/>
        <v>0.9560975609756097</v>
      </c>
      <c r="AB49" s="121">
        <f t="shared" si="49"/>
        <v>0.8918918918918919</v>
      </c>
      <c r="AC49" s="121">
        <f t="shared" si="49"/>
        <v>1.0319148936170213</v>
      </c>
      <c r="AD49" s="121">
        <f t="shared" si="55"/>
        <v>0.07653061224489796</v>
      </c>
      <c r="AE49" s="121">
        <f t="shared" si="56"/>
        <v>0.06060606060606061</v>
      </c>
      <c r="AF49" s="121">
        <f t="shared" si="57"/>
        <v>0.09278350515463918</v>
      </c>
      <c r="AG49" s="121">
        <f t="shared" si="58"/>
        <v>0.05102040816326531</v>
      </c>
      <c r="AH49" s="121">
        <f t="shared" si="59"/>
        <v>0.06060606060606061</v>
      </c>
      <c r="AI49" s="121">
        <f t="shared" si="60"/>
        <v>0.041237113402061855</v>
      </c>
      <c r="AJ49" s="122">
        <f t="shared" si="61"/>
        <v>15.688775510204081</v>
      </c>
      <c r="AK49" s="122">
        <f t="shared" si="62"/>
        <v>6.7272727272727275</v>
      </c>
      <c r="AL49" s="122">
        <f t="shared" si="63"/>
        <v>8.721649484536083</v>
      </c>
      <c r="AM49" s="122">
        <f t="shared" si="64"/>
        <v>10.459183673469388</v>
      </c>
      <c r="AN49" s="122">
        <f t="shared" si="65"/>
        <v>6.7272727272727275</v>
      </c>
      <c r="AO49" s="122">
        <f t="shared" si="66"/>
        <v>3.8762886597938144</v>
      </c>
      <c r="AP49" s="139">
        <f t="shared" si="27"/>
        <v>0</v>
      </c>
      <c r="AQ49" s="139">
        <f t="shared" si="28"/>
        <v>0</v>
      </c>
      <c r="AR49" s="139">
        <f t="shared" si="29"/>
        <v>0</v>
      </c>
      <c r="AS49" s="139">
        <f t="shared" si="30"/>
        <v>0</v>
      </c>
      <c r="AT49" s="139">
        <f t="shared" si="31"/>
        <v>0</v>
      </c>
      <c r="AU49" s="139">
        <f t="shared" si="32"/>
        <v>0</v>
      </c>
    </row>
    <row r="50" spans="1:47" s="528" customFormat="1" ht="19.5" customHeight="1">
      <c r="A50" s="602"/>
      <c r="B50" s="468" t="s">
        <v>137</v>
      </c>
      <c r="C50" s="125">
        <f aca="true" t="shared" si="67" ref="C50:V50">SUM(C34:C49)</f>
        <v>5212</v>
      </c>
      <c r="D50" s="125">
        <f t="shared" si="67"/>
        <v>2706</v>
      </c>
      <c r="E50" s="125">
        <f t="shared" si="67"/>
        <v>2506</v>
      </c>
      <c r="F50" s="125">
        <f t="shared" si="67"/>
        <v>5033</v>
      </c>
      <c r="G50" s="125">
        <f t="shared" si="67"/>
        <v>2596</v>
      </c>
      <c r="H50" s="125">
        <f t="shared" si="67"/>
        <v>2437</v>
      </c>
      <c r="I50" s="125">
        <f t="shared" si="67"/>
        <v>5033</v>
      </c>
      <c r="J50" s="125">
        <f t="shared" si="67"/>
        <v>2596</v>
      </c>
      <c r="K50" s="625">
        <f t="shared" si="67"/>
        <v>2437</v>
      </c>
      <c r="L50" s="125">
        <f t="shared" si="67"/>
        <v>743</v>
      </c>
      <c r="M50" s="125">
        <f t="shared" si="67"/>
        <v>402</v>
      </c>
      <c r="N50" s="125">
        <f t="shared" si="67"/>
        <v>341</v>
      </c>
      <c r="O50" s="125">
        <f t="shared" si="67"/>
        <v>593</v>
      </c>
      <c r="P50" s="125">
        <f t="shared" si="67"/>
        <v>317</v>
      </c>
      <c r="Q50" s="125">
        <f t="shared" si="67"/>
        <v>276</v>
      </c>
      <c r="R50" s="125">
        <f t="shared" si="67"/>
        <v>35</v>
      </c>
      <c r="S50" s="125">
        <f t="shared" si="67"/>
        <v>23</v>
      </c>
      <c r="T50" s="125">
        <f t="shared" si="67"/>
        <v>12</v>
      </c>
      <c r="U50" s="125">
        <f t="shared" si="67"/>
        <v>6</v>
      </c>
      <c r="V50" s="125">
        <f t="shared" si="67"/>
        <v>6</v>
      </c>
      <c r="W50" s="125">
        <f>SUM(W34:W49)</f>
        <v>0</v>
      </c>
      <c r="X50" s="126">
        <f t="shared" si="14"/>
        <v>96.56561780506523</v>
      </c>
      <c r="Y50" s="113">
        <f t="shared" si="33"/>
        <v>0.959349593495935</v>
      </c>
      <c r="Z50" s="113">
        <f t="shared" si="34"/>
        <v>0.9724660814046289</v>
      </c>
      <c r="AA50" s="113">
        <f t="shared" si="49"/>
        <v>0.9656561780506523</v>
      </c>
      <c r="AB50" s="113">
        <f t="shared" si="49"/>
        <v>0.959349593495935</v>
      </c>
      <c r="AC50" s="113">
        <f t="shared" si="49"/>
        <v>0.9724660814046289</v>
      </c>
      <c r="AD50" s="113">
        <f aca="true" t="shared" si="68" ref="AD50:AI50">AJ50/C50</f>
        <v>0.14642616619190343</v>
      </c>
      <c r="AE50" s="113">
        <f t="shared" si="68"/>
        <v>0.15332282395751565</v>
      </c>
      <c r="AF50" s="113">
        <f t="shared" si="68"/>
        <v>0.1387946421105355</v>
      </c>
      <c r="AG50" s="113">
        <f t="shared" si="68"/>
        <v>0.12185307254416435</v>
      </c>
      <c r="AH50" s="113">
        <f t="shared" si="68"/>
        <v>0.1271137848630774</v>
      </c>
      <c r="AI50" s="113">
        <f t="shared" si="68"/>
        <v>0.11623757116152028</v>
      </c>
      <c r="AJ50" s="125">
        <f aca="true" t="shared" si="69" ref="AJ50:AO50">SUM(AJ34:AJ49)</f>
        <v>763.1731781922007</v>
      </c>
      <c r="AK50" s="125">
        <f t="shared" si="69"/>
        <v>414.89156162903737</v>
      </c>
      <c r="AL50" s="125">
        <f t="shared" si="69"/>
        <v>347.8193731290019</v>
      </c>
      <c r="AM50" s="125">
        <f t="shared" si="69"/>
        <v>613.2865141147792</v>
      </c>
      <c r="AN50" s="125">
        <f t="shared" si="69"/>
        <v>329.9873855045489</v>
      </c>
      <c r="AO50" s="125">
        <f t="shared" si="69"/>
        <v>283.27096092062493</v>
      </c>
      <c r="AP50" s="113">
        <f t="shared" si="27"/>
        <v>0.006954102920723227</v>
      </c>
      <c r="AQ50" s="113">
        <f t="shared" si="28"/>
        <v>0.008859784283513097</v>
      </c>
      <c r="AR50" s="113">
        <f t="shared" si="29"/>
        <v>0.004924086992203529</v>
      </c>
      <c r="AS50" s="113">
        <f t="shared" si="30"/>
        <v>0.001192131929266839</v>
      </c>
      <c r="AT50" s="113">
        <f t="shared" si="31"/>
        <v>0.0023112480739599386</v>
      </c>
      <c r="AU50" s="113">
        <f t="shared" si="32"/>
        <v>0</v>
      </c>
    </row>
    <row r="51" spans="1:47" s="530" customFormat="1" ht="19.5" customHeight="1">
      <c r="A51" s="242">
        <v>36</v>
      </c>
      <c r="B51" s="531" t="s">
        <v>53</v>
      </c>
      <c r="C51" s="122">
        <f t="shared" si="6"/>
        <v>123</v>
      </c>
      <c r="D51" s="123">
        <v>58</v>
      </c>
      <c r="E51" s="122">
        <v>65</v>
      </c>
      <c r="F51" s="122">
        <f t="shared" si="7"/>
        <v>120</v>
      </c>
      <c r="G51" s="122">
        <v>55</v>
      </c>
      <c r="H51" s="122">
        <v>65</v>
      </c>
      <c r="I51" s="122">
        <f t="shared" si="8"/>
        <v>120</v>
      </c>
      <c r="J51" s="122">
        <v>55</v>
      </c>
      <c r="K51" s="122">
        <v>65</v>
      </c>
      <c r="L51" s="122">
        <f t="shared" si="9"/>
        <v>4</v>
      </c>
      <c r="M51" s="122">
        <v>3</v>
      </c>
      <c r="N51" s="122">
        <v>1</v>
      </c>
      <c r="O51" s="122">
        <f t="shared" si="10"/>
        <v>6</v>
      </c>
      <c r="P51" s="122">
        <v>3</v>
      </c>
      <c r="Q51" s="122">
        <v>3</v>
      </c>
      <c r="R51" s="122">
        <f t="shared" si="11"/>
        <v>2</v>
      </c>
      <c r="S51" s="122">
        <v>1</v>
      </c>
      <c r="T51" s="122">
        <v>1</v>
      </c>
      <c r="U51" s="122">
        <f t="shared" si="12"/>
        <v>0</v>
      </c>
      <c r="V51" s="122">
        <v>0</v>
      </c>
      <c r="W51" s="122">
        <v>0</v>
      </c>
      <c r="X51" s="124">
        <f t="shared" si="14"/>
        <v>97.5609756097561</v>
      </c>
      <c r="Y51" s="110">
        <f t="shared" si="33"/>
        <v>0.9482758620689655</v>
      </c>
      <c r="Z51" s="110">
        <f t="shared" si="34"/>
        <v>1</v>
      </c>
      <c r="AA51" s="110">
        <f t="shared" si="49"/>
        <v>0.975609756097561</v>
      </c>
      <c r="AB51" s="110">
        <f t="shared" si="49"/>
        <v>0.9482758620689655</v>
      </c>
      <c r="AC51" s="110">
        <f t="shared" si="49"/>
        <v>1</v>
      </c>
      <c r="AD51" s="110">
        <f aca="true" t="shared" si="70" ref="AD51:AI51">L51/F51</f>
        <v>0.03333333333333333</v>
      </c>
      <c r="AE51" s="110">
        <f t="shared" si="70"/>
        <v>0.05454545454545454</v>
      </c>
      <c r="AF51" s="110">
        <f t="shared" si="70"/>
        <v>0.015384615384615385</v>
      </c>
      <c r="AG51" s="110">
        <f t="shared" si="70"/>
        <v>0.05</v>
      </c>
      <c r="AH51" s="110">
        <f t="shared" si="70"/>
        <v>0.05454545454545454</v>
      </c>
      <c r="AI51" s="110">
        <f t="shared" si="70"/>
        <v>0.046153846153846156</v>
      </c>
      <c r="AJ51" s="122">
        <f>AD51*C51</f>
        <v>4.1</v>
      </c>
      <c r="AK51" s="122">
        <f>AE51*D51</f>
        <v>3.1636363636363636</v>
      </c>
      <c r="AL51" s="122">
        <f>AF51*E51</f>
        <v>1</v>
      </c>
      <c r="AM51" s="38">
        <f>AG51*C51</f>
        <v>6.15</v>
      </c>
      <c r="AN51" s="38">
        <f>AH51*D51</f>
        <v>3.1636363636363636</v>
      </c>
      <c r="AO51" s="38">
        <f>AI51*E51</f>
        <v>3</v>
      </c>
      <c r="AP51" s="110">
        <f t="shared" si="27"/>
        <v>0.016666666666666666</v>
      </c>
      <c r="AQ51" s="110">
        <f t="shared" si="28"/>
        <v>0.01818181818181818</v>
      </c>
      <c r="AR51" s="110">
        <f t="shared" si="29"/>
        <v>0.015384615384615385</v>
      </c>
      <c r="AS51" s="110">
        <f t="shared" si="30"/>
        <v>0</v>
      </c>
      <c r="AT51" s="110">
        <f t="shared" si="31"/>
        <v>0</v>
      </c>
      <c r="AU51" s="110">
        <f t="shared" si="32"/>
        <v>0</v>
      </c>
    </row>
    <row r="52" spans="1:47" s="530" customFormat="1" ht="19.5" customHeight="1">
      <c r="A52" s="239">
        <v>37</v>
      </c>
      <c r="B52" s="530" t="s">
        <v>204</v>
      </c>
      <c r="C52" s="38">
        <f t="shared" si="6"/>
        <v>248</v>
      </c>
      <c r="D52" s="37">
        <v>131</v>
      </c>
      <c r="E52" s="38">
        <v>117</v>
      </c>
      <c r="F52" s="38">
        <v>245</v>
      </c>
      <c r="G52" s="38">
        <v>128</v>
      </c>
      <c r="H52" s="38">
        <v>116</v>
      </c>
      <c r="I52" s="122">
        <f t="shared" si="8"/>
        <v>244</v>
      </c>
      <c r="J52" s="38">
        <v>128</v>
      </c>
      <c r="K52" s="38">
        <v>116</v>
      </c>
      <c r="L52" s="38">
        <f t="shared" si="9"/>
        <v>11</v>
      </c>
      <c r="M52" s="38">
        <v>5</v>
      </c>
      <c r="N52" s="38">
        <v>6</v>
      </c>
      <c r="O52" s="38">
        <f t="shared" si="10"/>
        <v>13</v>
      </c>
      <c r="P52" s="38">
        <v>7</v>
      </c>
      <c r="Q52" s="38">
        <v>6</v>
      </c>
      <c r="R52" s="38">
        <f t="shared" si="11"/>
        <v>0</v>
      </c>
      <c r="S52" s="38">
        <v>0</v>
      </c>
      <c r="T52" s="38">
        <v>0</v>
      </c>
      <c r="U52" s="38">
        <f t="shared" si="12"/>
        <v>0</v>
      </c>
      <c r="V52" s="38">
        <v>0</v>
      </c>
      <c r="W52" s="38">
        <v>0</v>
      </c>
      <c r="X52" s="116">
        <f t="shared" si="14"/>
        <v>98.79032258064517</v>
      </c>
      <c r="Y52" s="39">
        <f t="shared" si="33"/>
        <v>0.9770992366412213</v>
      </c>
      <c r="Z52" s="39">
        <f t="shared" si="34"/>
        <v>0.9914529914529915</v>
      </c>
      <c r="AA52" s="39">
        <f t="shared" si="49"/>
        <v>0.9838709677419355</v>
      </c>
      <c r="AB52" s="39">
        <f t="shared" si="49"/>
        <v>0.9770992366412213</v>
      </c>
      <c r="AC52" s="39">
        <f t="shared" si="49"/>
        <v>0.9914529914529915</v>
      </c>
      <c r="AD52" s="39">
        <f aca="true" t="shared" si="71" ref="AD52:AD57">L52/F52</f>
        <v>0.044897959183673466</v>
      </c>
      <c r="AE52" s="39">
        <f aca="true" t="shared" si="72" ref="AE52:AE57">M52/G52</f>
        <v>0.0390625</v>
      </c>
      <c r="AF52" s="39">
        <f aca="true" t="shared" si="73" ref="AF52:AF57">N52/H52</f>
        <v>0.05172413793103448</v>
      </c>
      <c r="AG52" s="39">
        <f aca="true" t="shared" si="74" ref="AG52:AG57">O52/I52</f>
        <v>0.05327868852459016</v>
      </c>
      <c r="AH52" s="39">
        <f aca="true" t="shared" si="75" ref="AH52:AH57">P52/J52</f>
        <v>0.0546875</v>
      </c>
      <c r="AI52" s="39">
        <f aca="true" t="shared" si="76" ref="AI52:AI57">Q52/K52</f>
        <v>0.05172413793103448</v>
      </c>
      <c r="AJ52" s="122">
        <f aca="true" t="shared" si="77" ref="AJ52:AJ57">AD52*C52</f>
        <v>11.134693877551019</v>
      </c>
      <c r="AK52" s="122">
        <f aca="true" t="shared" si="78" ref="AK52:AK57">AE52*D52</f>
        <v>5.1171875</v>
      </c>
      <c r="AL52" s="122">
        <f aca="true" t="shared" si="79" ref="AL52:AL57">AF52*E52</f>
        <v>6.051724137931035</v>
      </c>
      <c r="AM52" s="38">
        <f aca="true" t="shared" si="80" ref="AM52:AM57">AG52*C52</f>
        <v>13.21311475409836</v>
      </c>
      <c r="AN52" s="38">
        <f aca="true" t="shared" si="81" ref="AN52:AN57">AH52*D52</f>
        <v>7.1640625</v>
      </c>
      <c r="AO52" s="38">
        <f aca="true" t="shared" si="82" ref="AO52:AO57">AI52*E52</f>
        <v>6.051724137931035</v>
      </c>
      <c r="AP52" s="110">
        <f t="shared" si="27"/>
        <v>0</v>
      </c>
      <c r="AQ52" s="110">
        <f t="shared" si="28"/>
        <v>0</v>
      </c>
      <c r="AR52" s="110">
        <f t="shared" si="29"/>
        <v>0</v>
      </c>
      <c r="AS52" s="110">
        <f t="shared" si="30"/>
        <v>0</v>
      </c>
      <c r="AT52" s="110">
        <f t="shared" si="31"/>
        <v>0</v>
      </c>
      <c r="AU52" s="110">
        <f t="shared" si="32"/>
        <v>0</v>
      </c>
    </row>
    <row r="53" spans="1:47" s="530" customFormat="1" ht="19.5" customHeight="1">
      <c r="A53" s="239">
        <v>38</v>
      </c>
      <c r="B53" s="531" t="s">
        <v>54</v>
      </c>
      <c r="C53" s="38">
        <f t="shared" si="6"/>
        <v>138</v>
      </c>
      <c r="D53" s="37">
        <v>75</v>
      </c>
      <c r="E53" s="38">
        <v>63</v>
      </c>
      <c r="F53" s="38">
        <f t="shared" si="7"/>
        <v>131</v>
      </c>
      <c r="G53" s="38">
        <v>71</v>
      </c>
      <c r="H53" s="38">
        <v>60</v>
      </c>
      <c r="I53" s="38">
        <f t="shared" si="8"/>
        <v>131</v>
      </c>
      <c r="J53" s="38">
        <v>71</v>
      </c>
      <c r="K53" s="38">
        <v>60</v>
      </c>
      <c r="L53" s="38">
        <f t="shared" si="9"/>
        <v>8</v>
      </c>
      <c r="M53" s="38">
        <v>1</v>
      </c>
      <c r="N53" s="38">
        <v>7</v>
      </c>
      <c r="O53" s="38">
        <f t="shared" si="10"/>
        <v>8</v>
      </c>
      <c r="P53" s="38">
        <v>1</v>
      </c>
      <c r="Q53" s="38">
        <v>7</v>
      </c>
      <c r="R53" s="38">
        <f t="shared" si="11"/>
        <v>0</v>
      </c>
      <c r="S53" s="38">
        <v>0</v>
      </c>
      <c r="T53" s="38">
        <v>0</v>
      </c>
      <c r="U53" s="38">
        <f t="shared" si="12"/>
        <v>0</v>
      </c>
      <c r="V53" s="38">
        <v>0</v>
      </c>
      <c r="W53" s="38">
        <v>0</v>
      </c>
      <c r="X53" s="116">
        <f t="shared" si="14"/>
        <v>94.92753623188406</v>
      </c>
      <c r="Y53" s="39">
        <f t="shared" si="33"/>
        <v>0.9466666666666667</v>
      </c>
      <c r="Z53" s="39">
        <f t="shared" si="34"/>
        <v>0.9523809523809523</v>
      </c>
      <c r="AA53" s="39">
        <f t="shared" si="49"/>
        <v>0.9492753623188406</v>
      </c>
      <c r="AB53" s="39">
        <f t="shared" si="49"/>
        <v>0.9466666666666667</v>
      </c>
      <c r="AC53" s="39">
        <f t="shared" si="49"/>
        <v>0.9523809523809523</v>
      </c>
      <c r="AD53" s="39">
        <f t="shared" si="71"/>
        <v>0.061068702290076333</v>
      </c>
      <c r="AE53" s="39">
        <f t="shared" si="72"/>
        <v>0.014084507042253521</v>
      </c>
      <c r="AF53" s="39">
        <f t="shared" si="73"/>
        <v>0.11666666666666667</v>
      </c>
      <c r="AG53" s="39">
        <f t="shared" si="74"/>
        <v>0.061068702290076333</v>
      </c>
      <c r="AH53" s="39">
        <f t="shared" si="75"/>
        <v>0.014084507042253521</v>
      </c>
      <c r="AI53" s="39">
        <f t="shared" si="76"/>
        <v>0.11666666666666667</v>
      </c>
      <c r="AJ53" s="122">
        <f t="shared" si="77"/>
        <v>8.427480916030534</v>
      </c>
      <c r="AK53" s="122">
        <f t="shared" si="78"/>
        <v>1.056338028169014</v>
      </c>
      <c r="AL53" s="122">
        <f t="shared" si="79"/>
        <v>7.3500000000000005</v>
      </c>
      <c r="AM53" s="38">
        <f t="shared" si="80"/>
        <v>8.427480916030534</v>
      </c>
      <c r="AN53" s="38">
        <f t="shared" si="81"/>
        <v>1.056338028169014</v>
      </c>
      <c r="AO53" s="38">
        <f t="shared" si="82"/>
        <v>7.3500000000000005</v>
      </c>
      <c r="AP53" s="110">
        <f t="shared" si="27"/>
        <v>0</v>
      </c>
      <c r="AQ53" s="110">
        <f t="shared" si="28"/>
        <v>0</v>
      </c>
      <c r="AR53" s="110">
        <f t="shared" si="29"/>
        <v>0</v>
      </c>
      <c r="AS53" s="110">
        <f t="shared" si="30"/>
        <v>0</v>
      </c>
      <c r="AT53" s="110">
        <f t="shared" si="31"/>
        <v>0</v>
      </c>
      <c r="AU53" s="110">
        <f t="shared" si="32"/>
        <v>0</v>
      </c>
    </row>
    <row r="54" spans="1:47" s="530" customFormat="1" ht="19.5" customHeight="1">
      <c r="A54" s="239">
        <v>39</v>
      </c>
      <c r="B54" s="531" t="s">
        <v>55</v>
      </c>
      <c r="C54" s="38">
        <f t="shared" si="6"/>
        <v>95</v>
      </c>
      <c r="D54" s="37">
        <v>56</v>
      </c>
      <c r="E54" s="38">
        <v>39</v>
      </c>
      <c r="F54" s="38">
        <f t="shared" si="7"/>
        <v>95</v>
      </c>
      <c r="G54" s="38">
        <v>56</v>
      </c>
      <c r="H54" s="38">
        <v>39</v>
      </c>
      <c r="I54" s="38">
        <f t="shared" si="8"/>
        <v>95</v>
      </c>
      <c r="J54" s="38">
        <v>56</v>
      </c>
      <c r="K54" s="38">
        <v>39</v>
      </c>
      <c r="L54" s="38">
        <f t="shared" si="9"/>
        <v>4</v>
      </c>
      <c r="M54" s="38">
        <v>2</v>
      </c>
      <c r="N54" s="38">
        <v>2</v>
      </c>
      <c r="O54" s="38">
        <f t="shared" si="10"/>
        <v>6</v>
      </c>
      <c r="P54" s="38">
        <v>4</v>
      </c>
      <c r="Q54" s="38">
        <v>2</v>
      </c>
      <c r="R54" s="38">
        <f t="shared" si="11"/>
        <v>0</v>
      </c>
      <c r="S54" s="38">
        <v>0</v>
      </c>
      <c r="T54" s="38">
        <v>0</v>
      </c>
      <c r="U54" s="38">
        <f t="shared" si="12"/>
        <v>0</v>
      </c>
      <c r="V54" s="38">
        <v>0</v>
      </c>
      <c r="W54" s="38">
        <v>0</v>
      </c>
      <c r="X54" s="116">
        <f t="shared" si="14"/>
        <v>100</v>
      </c>
      <c r="Y54" s="39">
        <f t="shared" si="33"/>
        <v>1</v>
      </c>
      <c r="Z54" s="39">
        <f t="shared" si="34"/>
        <v>1</v>
      </c>
      <c r="AA54" s="39">
        <f t="shared" si="49"/>
        <v>1</v>
      </c>
      <c r="AB54" s="39">
        <f t="shared" si="49"/>
        <v>1</v>
      </c>
      <c r="AC54" s="39">
        <f t="shared" si="49"/>
        <v>1</v>
      </c>
      <c r="AD54" s="39">
        <f t="shared" si="71"/>
        <v>0.042105263157894736</v>
      </c>
      <c r="AE54" s="39">
        <f t="shared" si="72"/>
        <v>0.03571428571428571</v>
      </c>
      <c r="AF54" s="39">
        <f t="shared" si="73"/>
        <v>0.05128205128205128</v>
      </c>
      <c r="AG54" s="39">
        <f t="shared" si="74"/>
        <v>0.06315789473684211</v>
      </c>
      <c r="AH54" s="39">
        <f t="shared" si="75"/>
        <v>0.07142857142857142</v>
      </c>
      <c r="AI54" s="39">
        <f t="shared" si="76"/>
        <v>0.05128205128205128</v>
      </c>
      <c r="AJ54" s="122">
        <f t="shared" si="77"/>
        <v>4</v>
      </c>
      <c r="AK54" s="122">
        <f t="shared" si="78"/>
        <v>2</v>
      </c>
      <c r="AL54" s="122">
        <f t="shared" si="79"/>
        <v>2</v>
      </c>
      <c r="AM54" s="38">
        <f t="shared" si="80"/>
        <v>6</v>
      </c>
      <c r="AN54" s="38">
        <f t="shared" si="81"/>
        <v>4</v>
      </c>
      <c r="AO54" s="38">
        <f t="shared" si="82"/>
        <v>2</v>
      </c>
      <c r="AP54" s="110">
        <f t="shared" si="27"/>
        <v>0</v>
      </c>
      <c r="AQ54" s="110">
        <f t="shared" si="28"/>
        <v>0</v>
      </c>
      <c r="AR54" s="110">
        <f t="shared" si="29"/>
        <v>0</v>
      </c>
      <c r="AS54" s="110">
        <f t="shared" si="30"/>
        <v>0</v>
      </c>
      <c r="AT54" s="110">
        <f t="shared" si="31"/>
        <v>0</v>
      </c>
      <c r="AU54" s="110">
        <f t="shared" si="32"/>
        <v>0</v>
      </c>
    </row>
    <row r="55" spans="1:47" s="530" customFormat="1" ht="19.5" customHeight="1">
      <c r="A55" s="239">
        <v>40</v>
      </c>
      <c r="B55" s="531" t="s">
        <v>57</v>
      </c>
      <c r="C55" s="38">
        <f t="shared" si="6"/>
        <v>301</v>
      </c>
      <c r="D55" s="37">
        <v>155</v>
      </c>
      <c r="E55" s="38">
        <v>146</v>
      </c>
      <c r="F55" s="38">
        <f t="shared" si="7"/>
        <v>301</v>
      </c>
      <c r="G55" s="38">
        <v>155</v>
      </c>
      <c r="H55" s="38">
        <v>146</v>
      </c>
      <c r="I55" s="38">
        <f t="shared" si="8"/>
        <v>301</v>
      </c>
      <c r="J55" s="38">
        <v>155</v>
      </c>
      <c r="K55" s="38">
        <v>146</v>
      </c>
      <c r="L55" s="38">
        <f t="shared" si="9"/>
        <v>6</v>
      </c>
      <c r="M55" s="38">
        <v>2</v>
      </c>
      <c r="N55" s="38">
        <v>4</v>
      </c>
      <c r="O55" s="38">
        <f t="shared" si="10"/>
        <v>6</v>
      </c>
      <c r="P55" s="38">
        <v>4</v>
      </c>
      <c r="Q55" s="38">
        <v>2</v>
      </c>
      <c r="R55" s="38">
        <f t="shared" si="11"/>
        <v>0</v>
      </c>
      <c r="S55" s="38">
        <v>0</v>
      </c>
      <c r="T55" s="38">
        <v>0</v>
      </c>
      <c r="U55" s="38">
        <f t="shared" si="12"/>
        <v>0</v>
      </c>
      <c r="V55" s="38">
        <v>0</v>
      </c>
      <c r="W55" s="38">
        <v>0</v>
      </c>
      <c r="X55" s="116">
        <f t="shared" si="14"/>
        <v>100</v>
      </c>
      <c r="Y55" s="39">
        <f t="shared" si="33"/>
        <v>1</v>
      </c>
      <c r="Z55" s="39">
        <f t="shared" si="34"/>
        <v>1</v>
      </c>
      <c r="AA55" s="39">
        <f t="shared" si="49"/>
        <v>1</v>
      </c>
      <c r="AB55" s="39">
        <f t="shared" si="49"/>
        <v>1</v>
      </c>
      <c r="AC55" s="39">
        <f t="shared" si="49"/>
        <v>1</v>
      </c>
      <c r="AD55" s="39">
        <f t="shared" si="71"/>
        <v>0.019933554817275746</v>
      </c>
      <c r="AE55" s="39">
        <f t="shared" si="72"/>
        <v>0.012903225806451613</v>
      </c>
      <c r="AF55" s="39">
        <f t="shared" si="73"/>
        <v>0.0273972602739726</v>
      </c>
      <c r="AG55" s="39">
        <f t="shared" si="74"/>
        <v>0.019933554817275746</v>
      </c>
      <c r="AH55" s="39">
        <f t="shared" si="75"/>
        <v>0.025806451612903226</v>
      </c>
      <c r="AI55" s="39">
        <f t="shared" si="76"/>
        <v>0.0136986301369863</v>
      </c>
      <c r="AJ55" s="122">
        <f t="shared" si="77"/>
        <v>6</v>
      </c>
      <c r="AK55" s="122">
        <f t="shared" si="78"/>
        <v>2</v>
      </c>
      <c r="AL55" s="122">
        <f t="shared" si="79"/>
        <v>4</v>
      </c>
      <c r="AM55" s="38">
        <f t="shared" si="80"/>
        <v>6</v>
      </c>
      <c r="AN55" s="38">
        <f t="shared" si="81"/>
        <v>4</v>
      </c>
      <c r="AO55" s="38">
        <f t="shared" si="82"/>
        <v>2</v>
      </c>
      <c r="AP55" s="110">
        <f t="shared" si="27"/>
        <v>0</v>
      </c>
      <c r="AQ55" s="110">
        <f t="shared" si="28"/>
        <v>0</v>
      </c>
      <c r="AR55" s="110">
        <f t="shared" si="29"/>
        <v>0</v>
      </c>
      <c r="AS55" s="110">
        <f t="shared" si="30"/>
        <v>0</v>
      </c>
      <c r="AT55" s="110">
        <f t="shared" si="31"/>
        <v>0</v>
      </c>
      <c r="AU55" s="110">
        <f t="shared" si="32"/>
        <v>0</v>
      </c>
    </row>
    <row r="56" spans="1:47" s="530" customFormat="1" ht="19.5" customHeight="1">
      <c r="A56" s="241">
        <v>41</v>
      </c>
      <c r="B56" s="530" t="s">
        <v>203</v>
      </c>
      <c r="C56" s="38">
        <f t="shared" si="6"/>
        <v>580</v>
      </c>
      <c r="D56" s="37">
        <v>315</v>
      </c>
      <c r="E56" s="38">
        <v>265</v>
      </c>
      <c r="F56" s="38">
        <f t="shared" si="7"/>
        <v>580</v>
      </c>
      <c r="G56" s="38">
        <v>315</v>
      </c>
      <c r="H56" s="38">
        <v>265</v>
      </c>
      <c r="I56" s="38">
        <f t="shared" si="8"/>
        <v>580</v>
      </c>
      <c r="J56" s="38">
        <v>315</v>
      </c>
      <c r="K56" s="38">
        <v>265</v>
      </c>
      <c r="L56" s="38">
        <f t="shared" si="9"/>
        <v>1</v>
      </c>
      <c r="M56" s="38">
        <v>1</v>
      </c>
      <c r="N56" s="38">
        <v>0</v>
      </c>
      <c r="O56" s="38">
        <f t="shared" si="10"/>
        <v>1</v>
      </c>
      <c r="P56" s="38">
        <v>1</v>
      </c>
      <c r="Q56" s="38">
        <v>0</v>
      </c>
      <c r="R56" s="38">
        <f t="shared" si="11"/>
        <v>0</v>
      </c>
      <c r="S56" s="38">
        <v>0</v>
      </c>
      <c r="T56" s="38">
        <v>0</v>
      </c>
      <c r="U56" s="38">
        <f t="shared" si="12"/>
        <v>0</v>
      </c>
      <c r="V56" s="38">
        <v>0</v>
      </c>
      <c r="W56" s="38">
        <v>0</v>
      </c>
      <c r="X56" s="116">
        <f t="shared" si="14"/>
        <v>100</v>
      </c>
      <c r="Y56" s="39">
        <f t="shared" si="33"/>
        <v>1</v>
      </c>
      <c r="Z56" s="39">
        <f t="shared" si="34"/>
        <v>1</v>
      </c>
      <c r="AA56" s="39">
        <f t="shared" si="49"/>
        <v>1</v>
      </c>
      <c r="AB56" s="39">
        <f t="shared" si="49"/>
        <v>1</v>
      </c>
      <c r="AC56" s="39">
        <f t="shared" si="49"/>
        <v>1</v>
      </c>
      <c r="AD56" s="39">
        <f t="shared" si="71"/>
        <v>0.0017241379310344827</v>
      </c>
      <c r="AE56" s="39">
        <f t="shared" si="72"/>
        <v>0.0031746031746031746</v>
      </c>
      <c r="AF56" s="39">
        <f t="shared" si="73"/>
        <v>0</v>
      </c>
      <c r="AG56" s="39">
        <f t="shared" si="74"/>
        <v>0.0017241379310344827</v>
      </c>
      <c r="AH56" s="39">
        <f t="shared" si="75"/>
        <v>0.0031746031746031746</v>
      </c>
      <c r="AI56" s="39">
        <f t="shared" si="76"/>
        <v>0</v>
      </c>
      <c r="AJ56" s="122">
        <f t="shared" si="77"/>
        <v>1</v>
      </c>
      <c r="AK56" s="122">
        <f t="shared" si="78"/>
        <v>1</v>
      </c>
      <c r="AL56" s="122">
        <f t="shared" si="79"/>
        <v>0</v>
      </c>
      <c r="AM56" s="38">
        <f t="shared" si="80"/>
        <v>1</v>
      </c>
      <c r="AN56" s="38">
        <f t="shared" si="81"/>
        <v>1</v>
      </c>
      <c r="AO56" s="38">
        <f t="shared" si="82"/>
        <v>0</v>
      </c>
      <c r="AP56" s="110">
        <f t="shared" si="27"/>
        <v>0</v>
      </c>
      <c r="AQ56" s="110">
        <f t="shared" si="28"/>
        <v>0</v>
      </c>
      <c r="AR56" s="110">
        <f t="shared" si="29"/>
        <v>0</v>
      </c>
      <c r="AS56" s="110">
        <f t="shared" si="30"/>
        <v>0</v>
      </c>
      <c r="AT56" s="110">
        <f t="shared" si="31"/>
        <v>0</v>
      </c>
      <c r="AU56" s="110">
        <f t="shared" si="32"/>
        <v>0</v>
      </c>
    </row>
    <row r="57" spans="1:47" s="530" customFormat="1" ht="19.5" customHeight="1">
      <c r="A57" s="240">
        <v>42</v>
      </c>
      <c r="B57" s="606" t="s">
        <v>58</v>
      </c>
      <c r="C57" s="536">
        <f t="shared" si="6"/>
        <v>206</v>
      </c>
      <c r="D57" s="673">
        <v>114</v>
      </c>
      <c r="E57" s="536">
        <v>92</v>
      </c>
      <c r="F57" s="536">
        <f t="shared" si="7"/>
        <v>203</v>
      </c>
      <c r="G57" s="536">
        <v>114</v>
      </c>
      <c r="H57" s="536">
        <v>89</v>
      </c>
      <c r="I57" s="536">
        <f t="shared" si="8"/>
        <v>203</v>
      </c>
      <c r="J57" s="536">
        <v>114</v>
      </c>
      <c r="K57" s="536">
        <v>89</v>
      </c>
      <c r="L57" s="536">
        <f t="shared" si="9"/>
        <v>14</v>
      </c>
      <c r="M57" s="536">
        <v>9</v>
      </c>
      <c r="N57" s="536">
        <v>5</v>
      </c>
      <c r="O57" s="536">
        <f t="shared" si="10"/>
        <v>12</v>
      </c>
      <c r="P57" s="536">
        <v>9</v>
      </c>
      <c r="Q57" s="536">
        <v>3</v>
      </c>
      <c r="R57" s="536">
        <f t="shared" si="11"/>
        <v>0</v>
      </c>
      <c r="S57" s="536">
        <v>0</v>
      </c>
      <c r="T57" s="536">
        <v>0</v>
      </c>
      <c r="U57" s="536">
        <f t="shared" si="12"/>
        <v>0</v>
      </c>
      <c r="V57" s="536">
        <v>0</v>
      </c>
      <c r="W57" s="536">
        <v>0</v>
      </c>
      <c r="X57" s="424">
        <f t="shared" si="14"/>
        <v>98.54368932038835</v>
      </c>
      <c r="Y57" s="40">
        <f t="shared" si="33"/>
        <v>1</v>
      </c>
      <c r="Z57" s="40">
        <f t="shared" si="34"/>
        <v>0.967391304347826</v>
      </c>
      <c r="AA57" s="40">
        <f t="shared" si="49"/>
        <v>0.9854368932038835</v>
      </c>
      <c r="AB57" s="40">
        <f t="shared" si="49"/>
        <v>1</v>
      </c>
      <c r="AC57" s="40">
        <f t="shared" si="49"/>
        <v>0.967391304347826</v>
      </c>
      <c r="AD57" s="40">
        <f t="shared" si="71"/>
        <v>0.06896551724137931</v>
      </c>
      <c r="AE57" s="40">
        <f t="shared" si="72"/>
        <v>0.07894736842105263</v>
      </c>
      <c r="AF57" s="40">
        <f t="shared" si="73"/>
        <v>0.056179775280898875</v>
      </c>
      <c r="AG57" s="40">
        <f t="shared" si="74"/>
        <v>0.059113300492610835</v>
      </c>
      <c r="AH57" s="40">
        <f t="shared" si="75"/>
        <v>0.07894736842105263</v>
      </c>
      <c r="AI57" s="40">
        <f t="shared" si="76"/>
        <v>0.033707865168539325</v>
      </c>
      <c r="AJ57" s="536">
        <f t="shared" si="77"/>
        <v>14.206896551724137</v>
      </c>
      <c r="AK57" s="536">
        <f t="shared" si="78"/>
        <v>9</v>
      </c>
      <c r="AL57" s="536">
        <f t="shared" si="79"/>
        <v>5.168539325842697</v>
      </c>
      <c r="AM57" s="536">
        <f t="shared" si="80"/>
        <v>12.177339901477833</v>
      </c>
      <c r="AN57" s="536">
        <f t="shared" si="81"/>
        <v>9</v>
      </c>
      <c r="AO57" s="536">
        <f t="shared" si="82"/>
        <v>3.101123595505618</v>
      </c>
      <c r="AP57" s="40">
        <f t="shared" si="27"/>
        <v>0</v>
      </c>
      <c r="AQ57" s="40">
        <f t="shared" si="28"/>
        <v>0</v>
      </c>
      <c r="AR57" s="40">
        <f t="shared" si="29"/>
        <v>0</v>
      </c>
      <c r="AS57" s="40">
        <f t="shared" si="30"/>
        <v>0</v>
      </c>
      <c r="AT57" s="40">
        <f t="shared" si="31"/>
        <v>0</v>
      </c>
      <c r="AU57" s="40">
        <f t="shared" si="32"/>
        <v>0</v>
      </c>
    </row>
    <row r="58" spans="1:47" s="528" customFormat="1" ht="19.5" customHeight="1">
      <c r="A58" s="602"/>
      <c r="B58" s="468" t="s">
        <v>136</v>
      </c>
      <c r="C58" s="125">
        <f>SUM(C51:C57)</f>
        <v>1691</v>
      </c>
      <c r="D58" s="125">
        <f aca="true" t="shared" si="83" ref="D58:W58">SUM(D51:D57)</f>
        <v>904</v>
      </c>
      <c r="E58" s="125">
        <f t="shared" si="83"/>
        <v>787</v>
      </c>
      <c r="F58" s="125">
        <f t="shared" si="83"/>
        <v>1675</v>
      </c>
      <c r="G58" s="125">
        <f t="shared" si="83"/>
        <v>894</v>
      </c>
      <c r="H58" s="125">
        <f t="shared" si="83"/>
        <v>780</v>
      </c>
      <c r="I58" s="125">
        <f t="shared" si="83"/>
        <v>1674</v>
      </c>
      <c r="J58" s="125">
        <f t="shared" si="83"/>
        <v>894</v>
      </c>
      <c r="K58" s="125">
        <f t="shared" si="83"/>
        <v>780</v>
      </c>
      <c r="L58" s="125">
        <f t="shared" si="83"/>
        <v>48</v>
      </c>
      <c r="M58" s="125">
        <f t="shared" si="83"/>
        <v>23</v>
      </c>
      <c r="N58" s="125">
        <f t="shared" si="83"/>
        <v>25</v>
      </c>
      <c r="O58" s="125">
        <f t="shared" si="83"/>
        <v>52</v>
      </c>
      <c r="P58" s="125">
        <f t="shared" si="83"/>
        <v>29</v>
      </c>
      <c r="Q58" s="125">
        <f t="shared" si="83"/>
        <v>23</v>
      </c>
      <c r="R58" s="125">
        <f t="shared" si="83"/>
        <v>2</v>
      </c>
      <c r="S58" s="125">
        <f t="shared" si="83"/>
        <v>1</v>
      </c>
      <c r="T58" s="125">
        <f t="shared" si="83"/>
        <v>1</v>
      </c>
      <c r="U58" s="125">
        <f t="shared" si="83"/>
        <v>0</v>
      </c>
      <c r="V58" s="125">
        <f t="shared" si="83"/>
        <v>0</v>
      </c>
      <c r="W58" s="125">
        <f t="shared" si="83"/>
        <v>0</v>
      </c>
      <c r="X58" s="126">
        <f t="shared" si="14"/>
        <v>99.05381431105855</v>
      </c>
      <c r="Y58" s="113">
        <f t="shared" si="33"/>
        <v>0.9889380530973452</v>
      </c>
      <c r="Z58" s="113">
        <f t="shared" si="34"/>
        <v>0.9911054637865311</v>
      </c>
      <c r="AA58" s="113">
        <f t="shared" si="49"/>
        <v>0.989946777054997</v>
      </c>
      <c r="AB58" s="113">
        <f t="shared" si="49"/>
        <v>0.9889380530973452</v>
      </c>
      <c r="AC58" s="113">
        <f t="shared" si="49"/>
        <v>0.9911054637865311</v>
      </c>
      <c r="AD58" s="113">
        <f aca="true" t="shared" si="84" ref="AD58:AI58">AJ58/C58</f>
        <v>0.02889950996174198</v>
      </c>
      <c r="AE58" s="113">
        <f t="shared" si="84"/>
        <v>0.025815444570581172</v>
      </c>
      <c r="AF58" s="113">
        <f t="shared" si="84"/>
        <v>0.03249080490949648</v>
      </c>
      <c r="AG58" s="113">
        <f t="shared" si="84"/>
        <v>0.03162264810245178</v>
      </c>
      <c r="AH58" s="113">
        <f t="shared" si="84"/>
        <v>0.032868050214547403</v>
      </c>
      <c r="AI58" s="113">
        <f t="shared" si="84"/>
        <v>0.030131856068508534</v>
      </c>
      <c r="AJ58" s="125">
        <f aca="true" t="shared" si="85" ref="AJ58:AO58">SUM(AJ51:AJ57)</f>
        <v>48.86907134530569</v>
      </c>
      <c r="AK58" s="125">
        <f t="shared" si="85"/>
        <v>23.33716189180538</v>
      </c>
      <c r="AL58" s="125">
        <f t="shared" si="85"/>
        <v>25.57026346377373</v>
      </c>
      <c r="AM58" s="125">
        <f t="shared" si="85"/>
        <v>52.96793557160673</v>
      </c>
      <c r="AN58" s="125">
        <f t="shared" si="85"/>
        <v>29.38403689180538</v>
      </c>
      <c r="AO58" s="125">
        <f t="shared" si="85"/>
        <v>23.502847733436656</v>
      </c>
      <c r="AP58" s="113">
        <f t="shared" si="27"/>
        <v>0.0011940298507462687</v>
      </c>
      <c r="AQ58" s="113">
        <f t="shared" si="28"/>
        <v>0.0011185682326621924</v>
      </c>
      <c r="AR58" s="113">
        <f t="shared" si="29"/>
        <v>0.001282051282051282</v>
      </c>
      <c r="AS58" s="113">
        <f t="shared" si="30"/>
        <v>0</v>
      </c>
      <c r="AT58" s="113">
        <f t="shared" si="31"/>
        <v>0</v>
      </c>
      <c r="AU58" s="113">
        <f t="shared" si="32"/>
        <v>0</v>
      </c>
    </row>
    <row r="59" spans="1:47" s="530" customFormat="1" ht="19.5" customHeight="1">
      <c r="A59" s="242">
        <v>43</v>
      </c>
      <c r="B59" s="276" t="s">
        <v>59</v>
      </c>
      <c r="C59" s="122">
        <f t="shared" si="6"/>
        <v>325</v>
      </c>
      <c r="D59" s="535">
        <v>176</v>
      </c>
      <c r="E59" s="535">
        <v>149</v>
      </c>
      <c r="F59" s="122">
        <f t="shared" si="7"/>
        <v>325</v>
      </c>
      <c r="G59" s="535">
        <v>176</v>
      </c>
      <c r="H59" s="535">
        <v>149</v>
      </c>
      <c r="I59" s="122">
        <f t="shared" si="8"/>
        <v>325</v>
      </c>
      <c r="J59" s="535">
        <v>176</v>
      </c>
      <c r="K59" s="535">
        <v>149</v>
      </c>
      <c r="L59" s="122">
        <f t="shared" si="9"/>
        <v>44</v>
      </c>
      <c r="M59" s="535">
        <v>22</v>
      </c>
      <c r="N59" s="535">
        <v>22</v>
      </c>
      <c r="O59" s="122">
        <f t="shared" si="10"/>
        <v>42</v>
      </c>
      <c r="P59" s="535">
        <v>21</v>
      </c>
      <c r="Q59" s="535">
        <v>21</v>
      </c>
      <c r="R59" s="122">
        <f t="shared" si="11"/>
        <v>0</v>
      </c>
      <c r="S59" s="535">
        <v>0</v>
      </c>
      <c r="T59" s="535">
        <v>0</v>
      </c>
      <c r="U59" s="122">
        <f t="shared" si="12"/>
        <v>0</v>
      </c>
      <c r="V59" s="535">
        <v>0</v>
      </c>
      <c r="W59" s="535">
        <v>0</v>
      </c>
      <c r="X59" s="115">
        <f t="shared" si="14"/>
        <v>100</v>
      </c>
      <c r="Y59" s="36">
        <f t="shared" si="33"/>
        <v>1</v>
      </c>
      <c r="Z59" s="36">
        <f t="shared" si="34"/>
        <v>1</v>
      </c>
      <c r="AA59" s="36">
        <f t="shared" si="49"/>
        <v>1</v>
      </c>
      <c r="AB59" s="36">
        <f t="shared" si="49"/>
        <v>1</v>
      </c>
      <c r="AC59" s="36">
        <f t="shared" si="49"/>
        <v>1</v>
      </c>
      <c r="AD59" s="36">
        <f aca="true" t="shared" si="86" ref="AD59:AI59">L59/F59</f>
        <v>0.13538461538461538</v>
      </c>
      <c r="AE59" s="36">
        <f t="shared" si="86"/>
        <v>0.125</v>
      </c>
      <c r="AF59" s="36">
        <f t="shared" si="86"/>
        <v>0.1476510067114094</v>
      </c>
      <c r="AG59" s="36">
        <f t="shared" si="86"/>
        <v>0.12923076923076923</v>
      </c>
      <c r="AH59" s="36">
        <f t="shared" si="86"/>
        <v>0.11931818181818182</v>
      </c>
      <c r="AI59" s="36">
        <f t="shared" si="86"/>
        <v>0.14093959731543623</v>
      </c>
      <c r="AJ59" s="35">
        <f>AD59*C59</f>
        <v>44</v>
      </c>
      <c r="AK59" s="35">
        <f>AE59*D59</f>
        <v>22</v>
      </c>
      <c r="AL59" s="35">
        <f>AF59*E59</f>
        <v>22</v>
      </c>
      <c r="AM59" s="35">
        <f>AG59*C59</f>
        <v>42</v>
      </c>
      <c r="AN59" s="35">
        <f>AH59*D59</f>
        <v>21</v>
      </c>
      <c r="AO59" s="35">
        <f>AI59*E59</f>
        <v>21</v>
      </c>
      <c r="AP59" s="110">
        <f t="shared" si="27"/>
        <v>0</v>
      </c>
      <c r="AQ59" s="110">
        <f t="shared" si="28"/>
        <v>0</v>
      </c>
      <c r="AR59" s="110">
        <f t="shared" si="29"/>
        <v>0</v>
      </c>
      <c r="AS59" s="110">
        <f t="shared" si="30"/>
        <v>0</v>
      </c>
      <c r="AT59" s="110">
        <f t="shared" si="31"/>
        <v>0</v>
      </c>
      <c r="AU59" s="110">
        <f t="shared" si="32"/>
        <v>0</v>
      </c>
    </row>
    <row r="60" spans="1:47" s="530" customFormat="1" ht="19.5" customHeight="1">
      <c r="A60" s="239">
        <v>44</v>
      </c>
      <c r="B60" s="277" t="s">
        <v>60</v>
      </c>
      <c r="C60" s="38">
        <f t="shared" si="6"/>
        <v>462</v>
      </c>
      <c r="D60" s="117">
        <v>231</v>
      </c>
      <c r="E60" s="117">
        <v>231</v>
      </c>
      <c r="F60" s="38">
        <f t="shared" si="7"/>
        <v>462</v>
      </c>
      <c r="G60" s="117">
        <v>231</v>
      </c>
      <c r="H60" s="117">
        <v>231</v>
      </c>
      <c r="I60" s="38">
        <f t="shared" si="8"/>
        <v>462</v>
      </c>
      <c r="J60" s="117">
        <v>231</v>
      </c>
      <c r="K60" s="117">
        <v>231</v>
      </c>
      <c r="L60" s="38">
        <f t="shared" si="9"/>
        <v>47</v>
      </c>
      <c r="M60" s="117">
        <v>24</v>
      </c>
      <c r="N60" s="117">
        <v>23</v>
      </c>
      <c r="O60" s="38">
        <f t="shared" si="10"/>
        <v>47</v>
      </c>
      <c r="P60" s="117">
        <v>24</v>
      </c>
      <c r="Q60" s="117">
        <v>23</v>
      </c>
      <c r="R60" s="38">
        <f t="shared" si="11"/>
        <v>0</v>
      </c>
      <c r="S60" s="117">
        <v>0</v>
      </c>
      <c r="T60" s="117">
        <v>0</v>
      </c>
      <c r="U60" s="38">
        <f t="shared" si="12"/>
        <v>0</v>
      </c>
      <c r="V60" s="117">
        <v>0</v>
      </c>
      <c r="W60" s="117">
        <v>0</v>
      </c>
      <c r="X60" s="116">
        <f t="shared" si="14"/>
        <v>100</v>
      </c>
      <c r="Y60" s="39">
        <f t="shared" si="33"/>
        <v>1</v>
      </c>
      <c r="Z60" s="39">
        <f t="shared" si="34"/>
        <v>1</v>
      </c>
      <c r="AA60" s="39">
        <f t="shared" si="49"/>
        <v>1</v>
      </c>
      <c r="AB60" s="39">
        <f t="shared" si="49"/>
        <v>1</v>
      </c>
      <c r="AC60" s="39">
        <f t="shared" si="49"/>
        <v>1</v>
      </c>
      <c r="AD60" s="39">
        <f aca="true" t="shared" si="87" ref="AD60:AD77">L60/F60</f>
        <v>0.10173160173160173</v>
      </c>
      <c r="AE60" s="39">
        <f aca="true" t="shared" si="88" ref="AE60:AE77">M60/G60</f>
        <v>0.1038961038961039</v>
      </c>
      <c r="AF60" s="39">
        <f aca="true" t="shared" si="89" ref="AF60:AF77">N60/H60</f>
        <v>0.09956709956709957</v>
      </c>
      <c r="AG60" s="39">
        <f aca="true" t="shared" si="90" ref="AG60:AG77">O60/I60</f>
        <v>0.10173160173160173</v>
      </c>
      <c r="AH60" s="39">
        <f aca="true" t="shared" si="91" ref="AH60:AH77">P60/J60</f>
        <v>0.1038961038961039</v>
      </c>
      <c r="AI60" s="39">
        <f aca="true" t="shared" si="92" ref="AI60:AI77">Q60/K60</f>
        <v>0.09956709956709957</v>
      </c>
      <c r="AJ60" s="38">
        <f aca="true" t="shared" si="93" ref="AJ60:AJ77">AD60*C60</f>
        <v>47</v>
      </c>
      <c r="AK60" s="38">
        <f aca="true" t="shared" si="94" ref="AK60:AK77">AE60*D60</f>
        <v>24</v>
      </c>
      <c r="AL60" s="38">
        <f aca="true" t="shared" si="95" ref="AL60:AL77">AF60*E60</f>
        <v>23</v>
      </c>
      <c r="AM60" s="38">
        <f aca="true" t="shared" si="96" ref="AM60:AM77">AG60*C60</f>
        <v>47</v>
      </c>
      <c r="AN60" s="38">
        <f aca="true" t="shared" si="97" ref="AN60:AN77">AH60*D60</f>
        <v>24</v>
      </c>
      <c r="AO60" s="38">
        <f aca="true" t="shared" si="98" ref="AO60:AO77">AI60*E60</f>
        <v>23</v>
      </c>
      <c r="AP60" s="110">
        <f t="shared" si="27"/>
        <v>0</v>
      </c>
      <c r="AQ60" s="110">
        <f t="shared" si="28"/>
        <v>0</v>
      </c>
      <c r="AR60" s="110">
        <f t="shared" si="29"/>
        <v>0</v>
      </c>
      <c r="AS60" s="110">
        <f t="shared" si="30"/>
        <v>0</v>
      </c>
      <c r="AT60" s="110">
        <f t="shared" si="31"/>
        <v>0</v>
      </c>
      <c r="AU60" s="110">
        <f t="shared" si="32"/>
        <v>0</v>
      </c>
    </row>
    <row r="61" spans="1:47" s="530" customFormat="1" ht="19.5" customHeight="1">
      <c r="A61" s="239">
        <v>45</v>
      </c>
      <c r="B61" s="277" t="s">
        <v>61</v>
      </c>
      <c r="C61" s="38">
        <f t="shared" si="6"/>
        <v>421</v>
      </c>
      <c r="D61" s="117">
        <v>215</v>
      </c>
      <c r="E61" s="117">
        <v>206</v>
      </c>
      <c r="F61" s="38">
        <f t="shared" si="7"/>
        <v>421</v>
      </c>
      <c r="G61" s="117">
        <v>215</v>
      </c>
      <c r="H61" s="117">
        <v>206</v>
      </c>
      <c r="I61" s="38">
        <f t="shared" si="8"/>
        <v>421</v>
      </c>
      <c r="J61" s="117">
        <v>215</v>
      </c>
      <c r="K61" s="117">
        <v>206</v>
      </c>
      <c r="L61" s="38">
        <f t="shared" si="9"/>
        <v>42</v>
      </c>
      <c r="M61" s="117">
        <v>20</v>
      </c>
      <c r="N61" s="117">
        <v>22</v>
      </c>
      <c r="O61" s="38">
        <f t="shared" si="10"/>
        <v>42</v>
      </c>
      <c r="P61" s="117">
        <v>20</v>
      </c>
      <c r="Q61" s="117">
        <v>22</v>
      </c>
      <c r="R61" s="38">
        <f t="shared" si="11"/>
        <v>0</v>
      </c>
      <c r="S61" s="117">
        <v>0</v>
      </c>
      <c r="T61" s="117">
        <v>0</v>
      </c>
      <c r="U61" s="38">
        <f t="shared" si="12"/>
        <v>0</v>
      </c>
      <c r="V61" s="117">
        <v>0</v>
      </c>
      <c r="W61" s="117">
        <v>0</v>
      </c>
      <c r="X61" s="116">
        <f t="shared" si="14"/>
        <v>100</v>
      </c>
      <c r="Y61" s="39">
        <f t="shared" si="33"/>
        <v>1</v>
      </c>
      <c r="Z61" s="39">
        <f t="shared" si="34"/>
        <v>1</v>
      </c>
      <c r="AA61" s="39">
        <f t="shared" si="49"/>
        <v>1</v>
      </c>
      <c r="AB61" s="39">
        <f t="shared" si="49"/>
        <v>1</v>
      </c>
      <c r="AC61" s="39">
        <f t="shared" si="49"/>
        <v>1</v>
      </c>
      <c r="AD61" s="39">
        <f t="shared" si="87"/>
        <v>0.0997624703087886</v>
      </c>
      <c r="AE61" s="39">
        <f t="shared" si="88"/>
        <v>0.09302325581395349</v>
      </c>
      <c r="AF61" s="39">
        <f t="shared" si="89"/>
        <v>0.10679611650485436</v>
      </c>
      <c r="AG61" s="39">
        <f t="shared" si="90"/>
        <v>0.0997624703087886</v>
      </c>
      <c r="AH61" s="39">
        <f t="shared" si="91"/>
        <v>0.09302325581395349</v>
      </c>
      <c r="AI61" s="39">
        <f t="shared" si="92"/>
        <v>0.10679611650485436</v>
      </c>
      <c r="AJ61" s="38">
        <f t="shared" si="93"/>
        <v>42</v>
      </c>
      <c r="AK61" s="38">
        <f t="shared" si="94"/>
        <v>20</v>
      </c>
      <c r="AL61" s="38">
        <f t="shared" si="95"/>
        <v>22</v>
      </c>
      <c r="AM61" s="38">
        <f t="shared" si="96"/>
        <v>42</v>
      </c>
      <c r="AN61" s="38">
        <f t="shared" si="97"/>
        <v>20</v>
      </c>
      <c r="AO61" s="38">
        <f t="shared" si="98"/>
        <v>22</v>
      </c>
      <c r="AP61" s="110">
        <f t="shared" si="27"/>
        <v>0</v>
      </c>
      <c r="AQ61" s="110">
        <f t="shared" si="28"/>
        <v>0</v>
      </c>
      <c r="AR61" s="110">
        <f t="shared" si="29"/>
        <v>0</v>
      </c>
      <c r="AS61" s="110">
        <f t="shared" si="30"/>
        <v>0</v>
      </c>
      <c r="AT61" s="110">
        <f t="shared" si="31"/>
        <v>0</v>
      </c>
      <c r="AU61" s="110">
        <f t="shared" si="32"/>
        <v>0</v>
      </c>
    </row>
    <row r="62" spans="1:47" s="530" customFormat="1" ht="19.5" customHeight="1">
      <c r="A62" s="239">
        <v>46</v>
      </c>
      <c r="B62" s="530" t="s">
        <v>63</v>
      </c>
      <c r="C62" s="38">
        <f t="shared" si="6"/>
        <v>293</v>
      </c>
      <c r="D62" s="117">
        <v>163</v>
      </c>
      <c r="E62" s="117">
        <v>130</v>
      </c>
      <c r="F62" s="38">
        <f t="shared" si="7"/>
        <v>293</v>
      </c>
      <c r="G62" s="117">
        <v>163</v>
      </c>
      <c r="H62" s="117">
        <v>130</v>
      </c>
      <c r="I62" s="38">
        <f t="shared" si="8"/>
        <v>293</v>
      </c>
      <c r="J62" s="117">
        <v>163</v>
      </c>
      <c r="K62" s="117">
        <v>130</v>
      </c>
      <c r="L62" s="38">
        <f t="shared" si="9"/>
        <v>10</v>
      </c>
      <c r="M62" s="117">
        <v>3</v>
      </c>
      <c r="N62" s="117">
        <v>7</v>
      </c>
      <c r="O62" s="38">
        <f t="shared" si="10"/>
        <v>7</v>
      </c>
      <c r="P62" s="117">
        <v>4</v>
      </c>
      <c r="Q62" s="117">
        <v>3</v>
      </c>
      <c r="R62" s="38">
        <f t="shared" si="11"/>
        <v>0</v>
      </c>
      <c r="S62" s="117">
        <v>0</v>
      </c>
      <c r="T62" s="117">
        <v>0</v>
      </c>
      <c r="U62" s="38">
        <f t="shared" si="12"/>
        <v>0</v>
      </c>
      <c r="V62" s="117">
        <v>0</v>
      </c>
      <c r="W62" s="117">
        <v>0</v>
      </c>
      <c r="X62" s="116">
        <f t="shared" si="14"/>
        <v>100</v>
      </c>
      <c r="Y62" s="39">
        <f t="shared" si="33"/>
        <v>1</v>
      </c>
      <c r="Z62" s="39">
        <f t="shared" si="34"/>
        <v>1</v>
      </c>
      <c r="AA62" s="39">
        <f t="shared" si="49"/>
        <v>1</v>
      </c>
      <c r="AB62" s="39">
        <f t="shared" si="49"/>
        <v>1</v>
      </c>
      <c r="AC62" s="39">
        <f t="shared" si="49"/>
        <v>1</v>
      </c>
      <c r="AD62" s="39">
        <f t="shared" si="87"/>
        <v>0.034129692832764506</v>
      </c>
      <c r="AE62" s="39">
        <f t="shared" si="88"/>
        <v>0.018404907975460124</v>
      </c>
      <c r="AF62" s="39">
        <f t="shared" si="89"/>
        <v>0.05384615384615385</v>
      </c>
      <c r="AG62" s="39">
        <f t="shared" si="90"/>
        <v>0.023890784982935155</v>
      </c>
      <c r="AH62" s="39">
        <f t="shared" si="91"/>
        <v>0.024539877300613498</v>
      </c>
      <c r="AI62" s="39">
        <f t="shared" si="92"/>
        <v>0.023076923076923078</v>
      </c>
      <c r="AJ62" s="38">
        <f t="shared" si="93"/>
        <v>10</v>
      </c>
      <c r="AK62" s="38">
        <f t="shared" si="94"/>
        <v>3</v>
      </c>
      <c r="AL62" s="38">
        <f t="shared" si="95"/>
        <v>7</v>
      </c>
      <c r="AM62" s="38">
        <f t="shared" si="96"/>
        <v>7.000000000000001</v>
      </c>
      <c r="AN62" s="38">
        <f t="shared" si="97"/>
        <v>4</v>
      </c>
      <c r="AO62" s="38">
        <f t="shared" si="98"/>
        <v>3</v>
      </c>
      <c r="AP62" s="110">
        <f t="shared" si="27"/>
        <v>0</v>
      </c>
      <c r="AQ62" s="110">
        <f t="shared" si="28"/>
        <v>0</v>
      </c>
      <c r="AR62" s="110">
        <f t="shared" si="29"/>
        <v>0</v>
      </c>
      <c r="AS62" s="110">
        <f t="shared" si="30"/>
        <v>0</v>
      </c>
      <c r="AT62" s="110">
        <f t="shared" si="31"/>
        <v>0</v>
      </c>
      <c r="AU62" s="110">
        <f t="shared" si="32"/>
        <v>0</v>
      </c>
    </row>
    <row r="63" spans="1:47" s="530" customFormat="1" ht="19.5" customHeight="1">
      <c r="A63" s="239">
        <v>47</v>
      </c>
      <c r="B63" s="277" t="s">
        <v>62</v>
      </c>
      <c r="C63" s="38">
        <f t="shared" si="6"/>
        <v>224</v>
      </c>
      <c r="D63" s="117">
        <v>115</v>
      </c>
      <c r="E63" s="117">
        <v>109</v>
      </c>
      <c r="F63" s="38">
        <f t="shared" si="7"/>
        <v>224</v>
      </c>
      <c r="G63" s="117">
        <v>115</v>
      </c>
      <c r="H63" s="117">
        <v>109</v>
      </c>
      <c r="I63" s="38">
        <f t="shared" si="8"/>
        <v>224</v>
      </c>
      <c r="J63" s="117">
        <v>115</v>
      </c>
      <c r="K63" s="117">
        <v>109</v>
      </c>
      <c r="L63" s="38">
        <f t="shared" si="9"/>
        <v>13</v>
      </c>
      <c r="M63" s="117">
        <v>6</v>
      </c>
      <c r="N63" s="117">
        <v>7</v>
      </c>
      <c r="O63" s="38">
        <f t="shared" si="10"/>
        <v>13</v>
      </c>
      <c r="P63" s="117">
        <v>8</v>
      </c>
      <c r="Q63" s="117">
        <v>5</v>
      </c>
      <c r="R63" s="38">
        <f t="shared" si="11"/>
        <v>0</v>
      </c>
      <c r="S63" s="117">
        <v>0</v>
      </c>
      <c r="T63" s="117">
        <v>0</v>
      </c>
      <c r="U63" s="38">
        <f t="shared" si="12"/>
        <v>0</v>
      </c>
      <c r="V63" s="117">
        <v>0</v>
      </c>
      <c r="W63" s="117">
        <v>0</v>
      </c>
      <c r="X63" s="116">
        <f t="shared" si="14"/>
        <v>100</v>
      </c>
      <c r="Y63" s="39">
        <f t="shared" si="33"/>
        <v>1</v>
      </c>
      <c r="Z63" s="39">
        <f t="shared" si="34"/>
        <v>1</v>
      </c>
      <c r="AA63" s="39">
        <f t="shared" si="49"/>
        <v>1</v>
      </c>
      <c r="AB63" s="39">
        <f t="shared" si="49"/>
        <v>1</v>
      </c>
      <c r="AC63" s="39">
        <f t="shared" si="49"/>
        <v>1</v>
      </c>
      <c r="AD63" s="39">
        <f t="shared" si="87"/>
        <v>0.05803571428571429</v>
      </c>
      <c r="AE63" s="39">
        <f t="shared" si="88"/>
        <v>0.05217391304347826</v>
      </c>
      <c r="AF63" s="39">
        <f t="shared" si="89"/>
        <v>0.06422018348623854</v>
      </c>
      <c r="AG63" s="39">
        <f t="shared" si="90"/>
        <v>0.05803571428571429</v>
      </c>
      <c r="AH63" s="39">
        <f t="shared" si="91"/>
        <v>0.06956521739130435</v>
      </c>
      <c r="AI63" s="39">
        <f t="shared" si="92"/>
        <v>0.045871559633027525</v>
      </c>
      <c r="AJ63" s="38">
        <f t="shared" si="93"/>
        <v>13</v>
      </c>
      <c r="AK63" s="38">
        <f t="shared" si="94"/>
        <v>6</v>
      </c>
      <c r="AL63" s="38">
        <f t="shared" si="95"/>
        <v>7</v>
      </c>
      <c r="AM63" s="38">
        <f t="shared" si="96"/>
        <v>13</v>
      </c>
      <c r="AN63" s="38">
        <f t="shared" si="97"/>
        <v>8</v>
      </c>
      <c r="AO63" s="38">
        <f t="shared" si="98"/>
        <v>5</v>
      </c>
      <c r="AP63" s="110">
        <f t="shared" si="27"/>
        <v>0</v>
      </c>
      <c r="AQ63" s="110">
        <f t="shared" si="28"/>
        <v>0</v>
      </c>
      <c r="AR63" s="110">
        <f t="shared" si="29"/>
        <v>0</v>
      </c>
      <c r="AS63" s="110">
        <f t="shared" si="30"/>
        <v>0</v>
      </c>
      <c r="AT63" s="110">
        <f t="shared" si="31"/>
        <v>0</v>
      </c>
      <c r="AU63" s="110">
        <f t="shared" si="32"/>
        <v>0</v>
      </c>
    </row>
    <row r="64" spans="1:47" s="530" customFormat="1" ht="19.5" customHeight="1">
      <c r="A64" s="239">
        <v>48</v>
      </c>
      <c r="B64" s="277" t="s">
        <v>64</v>
      </c>
      <c r="C64" s="38">
        <f t="shared" si="6"/>
        <v>387</v>
      </c>
      <c r="D64" s="117">
        <v>192</v>
      </c>
      <c r="E64" s="117">
        <v>195</v>
      </c>
      <c r="F64" s="38">
        <f t="shared" si="7"/>
        <v>385</v>
      </c>
      <c r="G64" s="117">
        <v>190</v>
      </c>
      <c r="H64" s="117">
        <v>195</v>
      </c>
      <c r="I64" s="38">
        <f t="shared" si="8"/>
        <v>385</v>
      </c>
      <c r="J64" s="117">
        <v>190</v>
      </c>
      <c r="K64" s="117">
        <v>195</v>
      </c>
      <c r="L64" s="38">
        <f t="shared" si="9"/>
        <v>28</v>
      </c>
      <c r="M64" s="117">
        <v>16</v>
      </c>
      <c r="N64" s="117">
        <v>12</v>
      </c>
      <c r="O64" s="38">
        <f t="shared" si="10"/>
        <v>12</v>
      </c>
      <c r="P64" s="117">
        <v>12</v>
      </c>
      <c r="Q64" s="117">
        <v>0</v>
      </c>
      <c r="R64" s="38">
        <f t="shared" si="11"/>
        <v>0</v>
      </c>
      <c r="S64" s="117">
        <v>0</v>
      </c>
      <c r="T64" s="117">
        <v>0</v>
      </c>
      <c r="U64" s="38">
        <f t="shared" si="12"/>
        <v>0</v>
      </c>
      <c r="V64" s="117">
        <v>0</v>
      </c>
      <c r="W64" s="117">
        <v>0</v>
      </c>
      <c r="X64" s="116">
        <f t="shared" si="14"/>
        <v>99.48320413436693</v>
      </c>
      <c r="Y64" s="39">
        <f t="shared" si="33"/>
        <v>0.9895833333333334</v>
      </c>
      <c r="Z64" s="39">
        <f t="shared" si="34"/>
        <v>1</v>
      </c>
      <c r="AA64" s="39">
        <f t="shared" si="49"/>
        <v>0.9948320413436692</v>
      </c>
      <c r="AB64" s="39">
        <f t="shared" si="49"/>
        <v>0.9895833333333334</v>
      </c>
      <c r="AC64" s="39">
        <f t="shared" si="49"/>
        <v>1</v>
      </c>
      <c r="AD64" s="39">
        <f t="shared" si="87"/>
        <v>0.07272727272727272</v>
      </c>
      <c r="AE64" s="39">
        <f t="shared" si="88"/>
        <v>0.08421052631578947</v>
      </c>
      <c r="AF64" s="39">
        <f t="shared" si="89"/>
        <v>0.06153846153846154</v>
      </c>
      <c r="AG64" s="39">
        <f t="shared" si="90"/>
        <v>0.03116883116883117</v>
      </c>
      <c r="AH64" s="39">
        <f t="shared" si="91"/>
        <v>0.06315789473684211</v>
      </c>
      <c r="AI64" s="39">
        <f t="shared" si="92"/>
        <v>0</v>
      </c>
      <c r="AJ64" s="38">
        <f t="shared" si="93"/>
        <v>28.145454545454545</v>
      </c>
      <c r="AK64" s="38">
        <f t="shared" si="94"/>
        <v>16.16842105263158</v>
      </c>
      <c r="AL64" s="38">
        <f t="shared" si="95"/>
        <v>12</v>
      </c>
      <c r="AM64" s="38">
        <f t="shared" si="96"/>
        <v>12.062337662337661</v>
      </c>
      <c r="AN64" s="38">
        <f t="shared" si="97"/>
        <v>12.126315789473685</v>
      </c>
      <c r="AO64" s="38">
        <f t="shared" si="98"/>
        <v>0</v>
      </c>
      <c r="AP64" s="110">
        <f t="shared" si="27"/>
        <v>0</v>
      </c>
      <c r="AQ64" s="110">
        <f t="shared" si="28"/>
        <v>0</v>
      </c>
      <c r="AR64" s="110">
        <f t="shared" si="29"/>
        <v>0</v>
      </c>
      <c r="AS64" s="110">
        <f t="shared" si="30"/>
        <v>0</v>
      </c>
      <c r="AT64" s="110">
        <f t="shared" si="31"/>
        <v>0</v>
      </c>
      <c r="AU64" s="110">
        <f t="shared" si="32"/>
        <v>0</v>
      </c>
    </row>
    <row r="65" spans="1:47" s="530" customFormat="1" ht="19.5" customHeight="1">
      <c r="A65" s="239">
        <v>49</v>
      </c>
      <c r="B65" s="460" t="s">
        <v>66</v>
      </c>
      <c r="C65" s="38">
        <f t="shared" si="6"/>
        <v>275</v>
      </c>
      <c r="D65" s="117">
        <v>140</v>
      </c>
      <c r="E65" s="117">
        <v>135</v>
      </c>
      <c r="F65" s="38">
        <f t="shared" si="7"/>
        <v>253</v>
      </c>
      <c r="G65" s="117">
        <v>129</v>
      </c>
      <c r="H65" s="117">
        <v>124</v>
      </c>
      <c r="I65" s="38">
        <f t="shared" si="8"/>
        <v>253</v>
      </c>
      <c r="J65" s="117">
        <v>129</v>
      </c>
      <c r="K65" s="117">
        <v>124</v>
      </c>
      <c r="L65" s="38">
        <f t="shared" si="9"/>
        <v>26</v>
      </c>
      <c r="M65" s="117">
        <v>10</v>
      </c>
      <c r="N65" s="117">
        <v>16</v>
      </c>
      <c r="O65" s="38">
        <f t="shared" si="10"/>
        <v>37</v>
      </c>
      <c r="P65" s="117">
        <v>13</v>
      </c>
      <c r="Q65" s="117">
        <v>24</v>
      </c>
      <c r="R65" s="38">
        <f t="shared" si="11"/>
        <v>0</v>
      </c>
      <c r="S65" s="117">
        <v>0</v>
      </c>
      <c r="T65" s="117">
        <v>0</v>
      </c>
      <c r="U65" s="38">
        <f t="shared" si="12"/>
        <v>0</v>
      </c>
      <c r="V65" s="117">
        <v>0</v>
      </c>
      <c r="W65" s="117">
        <v>0</v>
      </c>
      <c r="X65" s="116">
        <f t="shared" si="14"/>
        <v>92</v>
      </c>
      <c r="Y65" s="39">
        <f t="shared" si="33"/>
        <v>0.9214285714285714</v>
      </c>
      <c r="Z65" s="39">
        <f t="shared" si="34"/>
        <v>0.9185185185185185</v>
      </c>
      <c r="AA65" s="39">
        <f t="shared" si="49"/>
        <v>0.92</v>
      </c>
      <c r="AB65" s="39">
        <f t="shared" si="49"/>
        <v>0.9214285714285714</v>
      </c>
      <c r="AC65" s="39">
        <f t="shared" si="49"/>
        <v>0.9185185185185185</v>
      </c>
      <c r="AD65" s="39">
        <f t="shared" si="87"/>
        <v>0.10276679841897234</v>
      </c>
      <c r="AE65" s="39">
        <f t="shared" si="88"/>
        <v>0.07751937984496124</v>
      </c>
      <c r="AF65" s="39">
        <f t="shared" si="89"/>
        <v>0.12903225806451613</v>
      </c>
      <c r="AG65" s="39">
        <f t="shared" si="90"/>
        <v>0.14624505928853754</v>
      </c>
      <c r="AH65" s="39">
        <f t="shared" si="91"/>
        <v>0.10077519379844961</v>
      </c>
      <c r="AI65" s="39">
        <f t="shared" si="92"/>
        <v>0.1935483870967742</v>
      </c>
      <c r="AJ65" s="38">
        <f t="shared" si="93"/>
        <v>28.26086956521739</v>
      </c>
      <c r="AK65" s="38">
        <f t="shared" si="94"/>
        <v>10.852713178294573</v>
      </c>
      <c r="AL65" s="38">
        <f t="shared" si="95"/>
        <v>17.419354838709676</v>
      </c>
      <c r="AM65" s="38">
        <f t="shared" si="96"/>
        <v>40.21739130434782</v>
      </c>
      <c r="AN65" s="38">
        <f t="shared" si="97"/>
        <v>14.108527131782946</v>
      </c>
      <c r="AO65" s="38">
        <f t="shared" si="98"/>
        <v>26.129032258064516</v>
      </c>
      <c r="AP65" s="110">
        <f t="shared" si="27"/>
        <v>0</v>
      </c>
      <c r="AQ65" s="110">
        <f t="shared" si="28"/>
        <v>0</v>
      </c>
      <c r="AR65" s="110">
        <f t="shared" si="29"/>
        <v>0</v>
      </c>
      <c r="AS65" s="110">
        <f t="shared" si="30"/>
        <v>0</v>
      </c>
      <c r="AT65" s="110">
        <f t="shared" si="31"/>
        <v>0</v>
      </c>
      <c r="AU65" s="110">
        <f t="shared" si="32"/>
        <v>0</v>
      </c>
    </row>
    <row r="66" spans="1:47" s="530" customFormat="1" ht="19.5" customHeight="1">
      <c r="A66" s="241">
        <v>50</v>
      </c>
      <c r="B66" s="530" t="s">
        <v>65</v>
      </c>
      <c r="C66" s="118">
        <f t="shared" si="6"/>
        <v>275</v>
      </c>
      <c r="D66" s="217">
        <v>141</v>
      </c>
      <c r="E66" s="217">
        <v>134</v>
      </c>
      <c r="F66" s="38">
        <f t="shared" si="7"/>
        <v>270</v>
      </c>
      <c r="G66" s="217">
        <v>139</v>
      </c>
      <c r="H66" s="217">
        <v>131</v>
      </c>
      <c r="I66" s="38">
        <f t="shared" si="8"/>
        <v>270</v>
      </c>
      <c r="J66" s="217">
        <v>139</v>
      </c>
      <c r="K66" s="217">
        <v>131</v>
      </c>
      <c r="L66" s="38">
        <f t="shared" si="9"/>
        <v>28</v>
      </c>
      <c r="M66" s="217">
        <v>18</v>
      </c>
      <c r="N66" s="217">
        <v>10</v>
      </c>
      <c r="O66" s="38">
        <f t="shared" si="10"/>
        <v>28</v>
      </c>
      <c r="P66" s="217">
        <v>18</v>
      </c>
      <c r="Q66" s="217">
        <v>10</v>
      </c>
      <c r="R66" s="38">
        <f t="shared" si="11"/>
        <v>0</v>
      </c>
      <c r="S66" s="217">
        <v>0</v>
      </c>
      <c r="T66" s="217">
        <v>0</v>
      </c>
      <c r="U66" s="38">
        <f t="shared" si="12"/>
        <v>0</v>
      </c>
      <c r="V66" s="217">
        <v>0</v>
      </c>
      <c r="W66" s="217">
        <v>0</v>
      </c>
      <c r="X66" s="120">
        <f t="shared" si="14"/>
        <v>98.18181818181819</v>
      </c>
      <c r="Y66" s="121">
        <f t="shared" si="33"/>
        <v>0.9858156028368794</v>
      </c>
      <c r="Z66" s="121">
        <f t="shared" si="34"/>
        <v>0.9776119402985075</v>
      </c>
      <c r="AA66" s="121">
        <f t="shared" si="49"/>
        <v>0.9818181818181818</v>
      </c>
      <c r="AB66" s="121">
        <f>J66/D66</f>
        <v>0.9858156028368794</v>
      </c>
      <c r="AC66" s="121">
        <f>K66/E66</f>
        <v>0.9776119402985075</v>
      </c>
      <c r="AD66" s="121">
        <f t="shared" si="87"/>
        <v>0.1037037037037037</v>
      </c>
      <c r="AE66" s="121">
        <f t="shared" si="88"/>
        <v>0.12949640287769784</v>
      </c>
      <c r="AF66" s="121">
        <f t="shared" si="89"/>
        <v>0.07633587786259542</v>
      </c>
      <c r="AG66" s="121">
        <f t="shared" si="90"/>
        <v>0.1037037037037037</v>
      </c>
      <c r="AH66" s="121">
        <f t="shared" si="91"/>
        <v>0.12949640287769784</v>
      </c>
      <c r="AI66" s="121">
        <f t="shared" si="92"/>
        <v>0.07633587786259542</v>
      </c>
      <c r="AJ66" s="121">
        <f aca="true" t="shared" si="99" ref="AJ66:AO67">R66/L66</f>
        <v>0</v>
      </c>
      <c r="AK66" s="121">
        <f t="shared" si="99"/>
        <v>0</v>
      </c>
      <c r="AL66" s="121">
        <f t="shared" si="99"/>
        <v>0</v>
      </c>
      <c r="AM66" s="121">
        <f t="shared" si="99"/>
        <v>0</v>
      </c>
      <c r="AN66" s="121">
        <f t="shared" si="99"/>
        <v>0</v>
      </c>
      <c r="AO66" s="121">
        <f t="shared" si="99"/>
        <v>0</v>
      </c>
      <c r="AP66" s="139">
        <f t="shared" si="27"/>
        <v>0</v>
      </c>
      <c r="AQ66" s="139">
        <f t="shared" si="28"/>
        <v>0</v>
      </c>
      <c r="AR66" s="139">
        <f t="shared" si="29"/>
        <v>0</v>
      </c>
      <c r="AS66" s="139">
        <f t="shared" si="30"/>
        <v>0</v>
      </c>
      <c r="AT66" s="139">
        <f t="shared" si="31"/>
        <v>0</v>
      </c>
      <c r="AU66" s="139">
        <f t="shared" si="32"/>
        <v>0</v>
      </c>
    </row>
    <row r="67" spans="1:47" s="528" customFormat="1" ht="19.5" customHeight="1">
      <c r="A67" s="602"/>
      <c r="B67" s="468" t="s">
        <v>59</v>
      </c>
      <c r="C67" s="125">
        <f>SUM(C59:C66)</f>
        <v>2662</v>
      </c>
      <c r="D67" s="125">
        <f aca="true" t="shared" si="100" ref="D67:K67">SUM(D59:D66)</f>
        <v>1373</v>
      </c>
      <c r="E67" s="125">
        <f t="shared" si="100"/>
        <v>1289</v>
      </c>
      <c r="F67" s="125">
        <f t="shared" si="100"/>
        <v>2633</v>
      </c>
      <c r="G67" s="125">
        <f t="shared" si="100"/>
        <v>1358</v>
      </c>
      <c r="H67" s="125">
        <f t="shared" si="100"/>
        <v>1275</v>
      </c>
      <c r="I67" s="125">
        <f t="shared" si="100"/>
        <v>2633</v>
      </c>
      <c r="J67" s="125">
        <f t="shared" si="100"/>
        <v>1358</v>
      </c>
      <c r="K67" s="125">
        <f t="shared" si="100"/>
        <v>1275</v>
      </c>
      <c r="L67" s="125">
        <f aca="true" t="shared" si="101" ref="L67:W67">SUM(L59:L66)</f>
        <v>238</v>
      </c>
      <c r="M67" s="125">
        <f t="shared" si="101"/>
        <v>119</v>
      </c>
      <c r="N67" s="125">
        <f t="shared" si="101"/>
        <v>119</v>
      </c>
      <c r="O67" s="125">
        <f t="shared" si="101"/>
        <v>228</v>
      </c>
      <c r="P67" s="125">
        <f t="shared" si="101"/>
        <v>120</v>
      </c>
      <c r="Q67" s="125">
        <f t="shared" si="101"/>
        <v>108</v>
      </c>
      <c r="R67" s="125">
        <f t="shared" si="101"/>
        <v>0</v>
      </c>
      <c r="S67" s="125">
        <f t="shared" si="101"/>
        <v>0</v>
      </c>
      <c r="T67" s="125">
        <f t="shared" si="101"/>
        <v>0</v>
      </c>
      <c r="U67" s="125">
        <f t="shared" si="101"/>
        <v>0</v>
      </c>
      <c r="V67" s="125">
        <f t="shared" si="101"/>
        <v>0</v>
      </c>
      <c r="W67" s="125">
        <f t="shared" si="101"/>
        <v>0</v>
      </c>
      <c r="X67" s="126">
        <f>F67*100/C67</f>
        <v>98.91059353869271</v>
      </c>
      <c r="Y67" s="113">
        <f>G67/D67</f>
        <v>0.989075018208303</v>
      </c>
      <c r="Z67" s="113">
        <f t="shared" si="34"/>
        <v>0.9891388673390225</v>
      </c>
      <c r="AA67" s="113">
        <f>I67/C67</f>
        <v>0.9891059353869271</v>
      </c>
      <c r="AB67" s="113">
        <f>J67/D67</f>
        <v>0.989075018208303</v>
      </c>
      <c r="AC67" s="113">
        <f>K67/E67</f>
        <v>0.9891388673390225</v>
      </c>
      <c r="AD67" s="113">
        <f t="shared" si="87"/>
        <v>0.09039118875807065</v>
      </c>
      <c r="AE67" s="113">
        <f t="shared" si="88"/>
        <v>0.08762886597938144</v>
      </c>
      <c r="AF67" s="113">
        <f t="shared" si="89"/>
        <v>0.09333333333333334</v>
      </c>
      <c r="AG67" s="113">
        <f t="shared" si="90"/>
        <v>0.08659323965058868</v>
      </c>
      <c r="AH67" s="113">
        <f t="shared" si="91"/>
        <v>0.08836524300441827</v>
      </c>
      <c r="AI67" s="113">
        <f t="shared" si="92"/>
        <v>0.08470588235294117</v>
      </c>
      <c r="AJ67" s="113">
        <f t="shared" si="99"/>
        <v>0</v>
      </c>
      <c r="AK67" s="113">
        <f t="shared" si="99"/>
        <v>0</v>
      </c>
      <c r="AL67" s="113">
        <f t="shared" si="99"/>
        <v>0</v>
      </c>
      <c r="AM67" s="113">
        <f t="shared" si="99"/>
        <v>0</v>
      </c>
      <c r="AN67" s="113">
        <f t="shared" si="99"/>
        <v>0</v>
      </c>
      <c r="AO67" s="113">
        <f t="shared" si="99"/>
        <v>0</v>
      </c>
      <c r="AP67" s="113">
        <f t="shared" si="27"/>
        <v>0</v>
      </c>
      <c r="AQ67" s="113">
        <f t="shared" si="28"/>
        <v>0</v>
      </c>
      <c r="AR67" s="113">
        <f t="shared" si="29"/>
        <v>0</v>
      </c>
      <c r="AS67" s="113">
        <f t="shared" si="30"/>
        <v>0</v>
      </c>
      <c r="AT67" s="113">
        <f t="shared" si="31"/>
        <v>0</v>
      </c>
      <c r="AU67" s="113">
        <f t="shared" si="32"/>
        <v>0</v>
      </c>
    </row>
    <row r="68" spans="1:47" s="530" customFormat="1" ht="19.5" customHeight="1">
      <c r="A68" s="242">
        <v>51</v>
      </c>
      <c r="B68" s="277" t="s">
        <v>74</v>
      </c>
      <c r="C68" s="122">
        <f t="shared" si="6"/>
        <v>484</v>
      </c>
      <c r="D68" s="535">
        <v>245</v>
      </c>
      <c r="E68" s="535">
        <v>239</v>
      </c>
      <c r="F68" s="38">
        <f t="shared" si="7"/>
        <v>459</v>
      </c>
      <c r="G68" s="535">
        <v>229</v>
      </c>
      <c r="H68" s="535">
        <v>230</v>
      </c>
      <c r="I68" s="38">
        <f t="shared" si="8"/>
        <v>469</v>
      </c>
      <c r="J68" s="535">
        <v>229</v>
      </c>
      <c r="K68" s="535">
        <v>240</v>
      </c>
      <c r="L68" s="38">
        <f>M68+N68</f>
        <v>31</v>
      </c>
      <c r="M68" s="535">
        <v>16</v>
      </c>
      <c r="N68" s="535">
        <v>15</v>
      </c>
      <c r="O68" s="38">
        <f t="shared" si="10"/>
        <v>30</v>
      </c>
      <c r="P68" s="535">
        <v>15</v>
      </c>
      <c r="Q68" s="535">
        <v>15</v>
      </c>
      <c r="R68" s="38">
        <f t="shared" si="11"/>
        <v>1</v>
      </c>
      <c r="S68" s="535">
        <v>0</v>
      </c>
      <c r="T68" s="535">
        <v>1</v>
      </c>
      <c r="U68" s="38">
        <f t="shared" si="12"/>
        <v>0</v>
      </c>
      <c r="V68" s="535">
        <v>0</v>
      </c>
      <c r="W68" s="535">
        <v>0</v>
      </c>
      <c r="X68" s="124">
        <f t="shared" si="14"/>
        <v>94.83471074380165</v>
      </c>
      <c r="Y68" s="110">
        <f t="shared" si="33"/>
        <v>0.9346938775510204</v>
      </c>
      <c r="Z68" s="110">
        <f t="shared" si="34"/>
        <v>0.9623430962343096</v>
      </c>
      <c r="AA68" s="110">
        <f t="shared" si="49"/>
        <v>0.96900826446281</v>
      </c>
      <c r="AB68" s="110">
        <f t="shared" si="49"/>
        <v>0.9346938775510204</v>
      </c>
      <c r="AC68" s="110">
        <f t="shared" si="49"/>
        <v>1.00418410041841</v>
      </c>
      <c r="AD68" s="110">
        <f>L68/F68</f>
        <v>0.06753812636165578</v>
      </c>
      <c r="AE68" s="110">
        <f t="shared" si="88"/>
        <v>0.06986899563318777</v>
      </c>
      <c r="AF68" s="110">
        <f t="shared" si="89"/>
        <v>0.06521739130434782</v>
      </c>
      <c r="AG68" s="110">
        <f t="shared" si="90"/>
        <v>0.06396588486140725</v>
      </c>
      <c r="AH68" s="110">
        <f t="shared" si="91"/>
        <v>0.06550218340611354</v>
      </c>
      <c r="AI68" s="110">
        <f t="shared" si="92"/>
        <v>0.0625</v>
      </c>
      <c r="AJ68" s="122">
        <f t="shared" si="93"/>
        <v>32.688453159041394</v>
      </c>
      <c r="AK68" s="122">
        <f t="shared" si="94"/>
        <v>17.117903930131003</v>
      </c>
      <c r="AL68" s="122">
        <f t="shared" si="95"/>
        <v>15.58695652173913</v>
      </c>
      <c r="AM68" s="122">
        <f t="shared" si="96"/>
        <v>30.95948827292111</v>
      </c>
      <c r="AN68" s="122">
        <f t="shared" si="97"/>
        <v>16.048034934497817</v>
      </c>
      <c r="AO68" s="122">
        <f t="shared" si="98"/>
        <v>14.9375</v>
      </c>
      <c r="AP68" s="110">
        <f t="shared" si="27"/>
        <v>0.002178649237472767</v>
      </c>
      <c r="AQ68" s="110">
        <f t="shared" si="28"/>
        <v>0</v>
      </c>
      <c r="AR68" s="110">
        <f t="shared" si="29"/>
        <v>0.004347826086956522</v>
      </c>
      <c r="AS68" s="110">
        <f t="shared" si="30"/>
        <v>0</v>
      </c>
      <c r="AT68" s="110">
        <f t="shared" si="31"/>
        <v>0</v>
      </c>
      <c r="AU68" s="110">
        <f t="shared" si="32"/>
        <v>0</v>
      </c>
    </row>
    <row r="69" spans="1:47" s="530" customFormat="1" ht="19.5" customHeight="1">
      <c r="A69" s="239">
        <v>52</v>
      </c>
      <c r="B69" s="277" t="s">
        <v>75</v>
      </c>
      <c r="C69" s="122">
        <f t="shared" si="6"/>
        <v>108</v>
      </c>
      <c r="D69" s="37">
        <v>71</v>
      </c>
      <c r="E69" s="38">
        <v>37</v>
      </c>
      <c r="F69" s="38">
        <f t="shared" si="7"/>
        <v>101</v>
      </c>
      <c r="G69" s="38">
        <v>66</v>
      </c>
      <c r="H69" s="38">
        <v>35</v>
      </c>
      <c r="I69" s="38">
        <f t="shared" si="8"/>
        <v>101</v>
      </c>
      <c r="J69" s="38">
        <v>66</v>
      </c>
      <c r="K69" s="38">
        <v>35</v>
      </c>
      <c r="L69" s="38">
        <f>M69+N69</f>
        <v>8</v>
      </c>
      <c r="M69" s="38">
        <v>5</v>
      </c>
      <c r="N69" s="38">
        <v>3</v>
      </c>
      <c r="O69" s="38">
        <f t="shared" si="10"/>
        <v>13</v>
      </c>
      <c r="P69" s="38">
        <v>8</v>
      </c>
      <c r="Q69" s="38">
        <v>5</v>
      </c>
      <c r="R69" s="38">
        <f t="shared" si="11"/>
        <v>0</v>
      </c>
      <c r="S69" s="38">
        <v>0</v>
      </c>
      <c r="T69" s="38">
        <v>0</v>
      </c>
      <c r="U69" s="38">
        <f t="shared" si="12"/>
        <v>0</v>
      </c>
      <c r="V69" s="38">
        <v>0</v>
      </c>
      <c r="W69" s="38">
        <v>0</v>
      </c>
      <c r="X69" s="116">
        <f t="shared" si="14"/>
        <v>93.51851851851852</v>
      </c>
      <c r="Y69" s="39">
        <f t="shared" si="33"/>
        <v>0.9295774647887324</v>
      </c>
      <c r="Z69" s="39">
        <f t="shared" si="34"/>
        <v>0.9459459459459459</v>
      </c>
      <c r="AA69" s="39">
        <f t="shared" si="49"/>
        <v>0.9351851851851852</v>
      </c>
      <c r="AB69" s="39">
        <f t="shared" si="49"/>
        <v>0.9295774647887324</v>
      </c>
      <c r="AC69" s="39">
        <f t="shared" si="49"/>
        <v>0.9459459459459459</v>
      </c>
      <c r="AD69" s="39">
        <f>L69/F69</f>
        <v>0.07920792079207921</v>
      </c>
      <c r="AE69" s="39">
        <f t="shared" si="88"/>
        <v>0.07575757575757576</v>
      </c>
      <c r="AF69" s="39">
        <f t="shared" si="89"/>
        <v>0.08571428571428572</v>
      </c>
      <c r="AG69" s="39">
        <f t="shared" si="90"/>
        <v>0.12871287128712872</v>
      </c>
      <c r="AH69" s="39">
        <f t="shared" si="91"/>
        <v>0.12121212121212122</v>
      </c>
      <c r="AI69" s="39">
        <f t="shared" si="92"/>
        <v>0.14285714285714285</v>
      </c>
      <c r="AJ69" s="38">
        <f t="shared" si="93"/>
        <v>8.554455445544555</v>
      </c>
      <c r="AK69" s="38">
        <f t="shared" si="94"/>
        <v>5.378787878787879</v>
      </c>
      <c r="AL69" s="38">
        <f t="shared" si="95"/>
        <v>3.1714285714285713</v>
      </c>
      <c r="AM69" s="38">
        <f t="shared" si="96"/>
        <v>13.900990099009901</v>
      </c>
      <c r="AN69" s="38">
        <f t="shared" si="97"/>
        <v>8.606060606060606</v>
      </c>
      <c r="AO69" s="38">
        <f t="shared" si="98"/>
        <v>5.285714285714286</v>
      </c>
      <c r="AP69" s="110">
        <f t="shared" si="27"/>
        <v>0</v>
      </c>
      <c r="AQ69" s="110">
        <f t="shared" si="28"/>
        <v>0</v>
      </c>
      <c r="AR69" s="110">
        <f t="shared" si="29"/>
        <v>0</v>
      </c>
      <c r="AS69" s="110">
        <f t="shared" si="30"/>
        <v>0</v>
      </c>
      <c r="AT69" s="110">
        <f t="shared" si="31"/>
        <v>0</v>
      </c>
      <c r="AU69" s="110">
        <f t="shared" si="32"/>
        <v>0</v>
      </c>
    </row>
    <row r="70" spans="1:47" s="672" customFormat="1" ht="19.5" customHeight="1">
      <c r="A70" s="664">
        <v>53</v>
      </c>
      <c r="B70" s="665" t="s">
        <v>70</v>
      </c>
      <c r="C70" s="666">
        <f t="shared" si="6"/>
        <v>289</v>
      </c>
      <c r="D70" s="667">
        <v>159</v>
      </c>
      <c r="E70" s="668">
        <v>130</v>
      </c>
      <c r="F70" s="668">
        <f t="shared" si="7"/>
        <v>289</v>
      </c>
      <c r="G70" s="668">
        <v>159</v>
      </c>
      <c r="H70" s="668">
        <v>130</v>
      </c>
      <c r="I70" s="668">
        <f t="shared" si="8"/>
        <v>289</v>
      </c>
      <c r="J70" s="668">
        <v>159</v>
      </c>
      <c r="K70" s="668">
        <v>130</v>
      </c>
      <c r="L70" s="668">
        <f t="shared" si="9"/>
        <v>15</v>
      </c>
      <c r="M70" s="668">
        <v>7</v>
      </c>
      <c r="N70" s="668">
        <v>8</v>
      </c>
      <c r="O70" s="668">
        <f t="shared" si="10"/>
        <v>16</v>
      </c>
      <c r="P70" s="668">
        <v>8</v>
      </c>
      <c r="Q70" s="668">
        <v>8</v>
      </c>
      <c r="R70" s="668">
        <f t="shared" si="11"/>
        <v>0</v>
      </c>
      <c r="S70" s="668">
        <v>0</v>
      </c>
      <c r="T70" s="668">
        <v>0</v>
      </c>
      <c r="U70" s="668">
        <f t="shared" si="12"/>
        <v>0</v>
      </c>
      <c r="V70" s="668">
        <v>0</v>
      </c>
      <c r="W70" s="668">
        <v>0</v>
      </c>
      <c r="X70" s="669">
        <f t="shared" si="14"/>
        <v>100</v>
      </c>
      <c r="Y70" s="670">
        <f t="shared" si="33"/>
        <v>1</v>
      </c>
      <c r="Z70" s="670">
        <f t="shared" si="34"/>
        <v>1</v>
      </c>
      <c r="AA70" s="670">
        <f t="shared" si="49"/>
        <v>1</v>
      </c>
      <c r="AB70" s="670">
        <f t="shared" si="49"/>
        <v>1</v>
      </c>
      <c r="AC70" s="670">
        <f t="shared" si="49"/>
        <v>1</v>
      </c>
      <c r="AD70" s="670">
        <f t="shared" si="87"/>
        <v>0.05190311418685121</v>
      </c>
      <c r="AE70" s="670">
        <f t="shared" si="88"/>
        <v>0.0440251572327044</v>
      </c>
      <c r="AF70" s="670">
        <f t="shared" si="89"/>
        <v>0.06153846153846154</v>
      </c>
      <c r="AG70" s="670">
        <f t="shared" si="90"/>
        <v>0.05536332179930796</v>
      </c>
      <c r="AH70" s="670">
        <f t="shared" si="91"/>
        <v>0.050314465408805034</v>
      </c>
      <c r="AI70" s="670">
        <f t="shared" si="92"/>
        <v>0.06153846153846154</v>
      </c>
      <c r="AJ70" s="668">
        <f t="shared" si="93"/>
        <v>15</v>
      </c>
      <c r="AK70" s="668">
        <f t="shared" si="94"/>
        <v>6.999999999999999</v>
      </c>
      <c r="AL70" s="668">
        <f t="shared" si="95"/>
        <v>8</v>
      </c>
      <c r="AM70" s="668">
        <f t="shared" si="96"/>
        <v>16</v>
      </c>
      <c r="AN70" s="668">
        <f t="shared" si="97"/>
        <v>8</v>
      </c>
      <c r="AO70" s="668">
        <f t="shared" si="98"/>
        <v>8</v>
      </c>
      <c r="AP70" s="671">
        <f t="shared" si="27"/>
        <v>0</v>
      </c>
      <c r="AQ70" s="671">
        <f t="shared" si="28"/>
        <v>0</v>
      </c>
      <c r="AR70" s="671">
        <f t="shared" si="29"/>
        <v>0</v>
      </c>
      <c r="AS70" s="671">
        <f t="shared" si="30"/>
        <v>0</v>
      </c>
      <c r="AT70" s="671">
        <f t="shared" si="31"/>
        <v>0</v>
      </c>
      <c r="AU70" s="671">
        <f t="shared" si="32"/>
        <v>0</v>
      </c>
    </row>
    <row r="71" spans="1:47" s="530" customFormat="1" ht="19.5" customHeight="1">
      <c r="A71" s="239">
        <v>54</v>
      </c>
      <c r="B71" s="277" t="s">
        <v>73</v>
      </c>
      <c r="C71" s="122">
        <f t="shared" si="6"/>
        <v>276</v>
      </c>
      <c r="D71" s="37">
        <v>148</v>
      </c>
      <c r="E71" s="38">
        <v>128</v>
      </c>
      <c r="F71" s="38">
        <f t="shared" si="7"/>
        <v>276</v>
      </c>
      <c r="G71" s="38">
        <v>148</v>
      </c>
      <c r="H71" s="38">
        <v>128</v>
      </c>
      <c r="I71" s="38">
        <f t="shared" si="8"/>
        <v>276</v>
      </c>
      <c r="J71" s="38">
        <v>148</v>
      </c>
      <c r="K71" s="38">
        <v>128</v>
      </c>
      <c r="L71" s="38">
        <f t="shared" si="9"/>
        <v>17</v>
      </c>
      <c r="M71" s="38">
        <v>9</v>
      </c>
      <c r="N71" s="38">
        <v>8</v>
      </c>
      <c r="O71" s="38">
        <f t="shared" si="10"/>
        <v>9</v>
      </c>
      <c r="P71" s="38">
        <v>6</v>
      </c>
      <c r="Q71" s="38">
        <v>3</v>
      </c>
      <c r="R71" s="38">
        <f t="shared" si="11"/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116">
        <f t="shared" si="14"/>
        <v>100</v>
      </c>
      <c r="Y71" s="39">
        <f t="shared" si="33"/>
        <v>1</v>
      </c>
      <c r="Z71" s="39">
        <f t="shared" si="34"/>
        <v>1</v>
      </c>
      <c r="AA71" s="39">
        <f t="shared" si="49"/>
        <v>1</v>
      </c>
      <c r="AB71" s="39">
        <f t="shared" si="49"/>
        <v>1</v>
      </c>
      <c r="AC71" s="39">
        <f t="shared" si="49"/>
        <v>1</v>
      </c>
      <c r="AD71" s="39">
        <f t="shared" si="87"/>
        <v>0.06159420289855073</v>
      </c>
      <c r="AE71" s="39">
        <f t="shared" si="88"/>
        <v>0.060810810810810814</v>
      </c>
      <c r="AF71" s="39">
        <f t="shared" si="89"/>
        <v>0.0625</v>
      </c>
      <c r="AG71" s="39">
        <f t="shared" si="90"/>
        <v>0.03260869565217391</v>
      </c>
      <c r="AH71" s="39">
        <f t="shared" si="91"/>
        <v>0.04054054054054054</v>
      </c>
      <c r="AI71" s="39">
        <f t="shared" si="92"/>
        <v>0.0234375</v>
      </c>
      <c r="AJ71" s="38">
        <f t="shared" si="93"/>
        <v>17</v>
      </c>
      <c r="AK71" s="38">
        <f t="shared" si="94"/>
        <v>9</v>
      </c>
      <c r="AL71" s="38">
        <f t="shared" si="95"/>
        <v>8</v>
      </c>
      <c r="AM71" s="38">
        <f t="shared" si="96"/>
        <v>9</v>
      </c>
      <c r="AN71" s="38">
        <f t="shared" si="97"/>
        <v>6</v>
      </c>
      <c r="AO71" s="38">
        <f t="shared" si="98"/>
        <v>3</v>
      </c>
      <c r="AP71" s="110">
        <f t="shared" si="27"/>
        <v>0</v>
      </c>
      <c r="AQ71" s="110">
        <f t="shared" si="28"/>
        <v>0</v>
      </c>
      <c r="AR71" s="110">
        <f t="shared" si="29"/>
        <v>0</v>
      </c>
      <c r="AS71" s="110">
        <f t="shared" si="30"/>
        <v>0</v>
      </c>
      <c r="AT71" s="110">
        <f t="shared" si="31"/>
        <v>0</v>
      </c>
      <c r="AU71" s="110">
        <f t="shared" si="32"/>
        <v>0</v>
      </c>
    </row>
    <row r="72" spans="1:47" s="530" customFormat="1" ht="19.5" customHeight="1">
      <c r="A72" s="239">
        <v>55</v>
      </c>
      <c r="B72" s="277" t="s">
        <v>72</v>
      </c>
      <c r="C72" s="122">
        <f t="shared" si="6"/>
        <v>279</v>
      </c>
      <c r="D72" s="37">
        <v>154</v>
      </c>
      <c r="E72" s="38">
        <v>125</v>
      </c>
      <c r="F72" s="38">
        <f t="shared" si="7"/>
        <v>277</v>
      </c>
      <c r="G72" s="38">
        <v>153</v>
      </c>
      <c r="H72" s="38">
        <v>124</v>
      </c>
      <c r="I72" s="38">
        <f t="shared" si="8"/>
        <v>277</v>
      </c>
      <c r="J72" s="38">
        <v>153</v>
      </c>
      <c r="K72" s="38">
        <v>124</v>
      </c>
      <c r="L72" s="38">
        <f t="shared" si="9"/>
        <v>27</v>
      </c>
      <c r="M72" s="38">
        <v>11</v>
      </c>
      <c r="N72" s="38">
        <v>16</v>
      </c>
      <c r="O72" s="38">
        <f t="shared" si="10"/>
        <v>19</v>
      </c>
      <c r="P72" s="38">
        <v>9</v>
      </c>
      <c r="Q72" s="38">
        <v>10</v>
      </c>
      <c r="R72" s="38">
        <v>0</v>
      </c>
      <c r="S72" s="38">
        <v>0</v>
      </c>
      <c r="T72" s="38">
        <v>0</v>
      </c>
      <c r="U72" s="38">
        <f t="shared" si="12"/>
        <v>0</v>
      </c>
      <c r="V72" s="38">
        <v>0</v>
      </c>
      <c r="W72" s="38">
        <v>0</v>
      </c>
      <c r="X72" s="116">
        <f t="shared" si="14"/>
        <v>99.2831541218638</v>
      </c>
      <c r="Y72" s="39">
        <f t="shared" si="33"/>
        <v>0.9935064935064936</v>
      </c>
      <c r="Z72" s="39">
        <f t="shared" si="34"/>
        <v>0.992</v>
      </c>
      <c r="AA72" s="39">
        <f t="shared" si="49"/>
        <v>0.992831541218638</v>
      </c>
      <c r="AB72" s="39">
        <f t="shared" si="49"/>
        <v>0.9935064935064936</v>
      </c>
      <c r="AC72" s="39">
        <f t="shared" si="49"/>
        <v>0.992</v>
      </c>
      <c r="AD72" s="39">
        <f t="shared" si="87"/>
        <v>0.09747292418772563</v>
      </c>
      <c r="AE72" s="39">
        <f t="shared" si="88"/>
        <v>0.0718954248366013</v>
      </c>
      <c r="AF72" s="39">
        <f t="shared" si="89"/>
        <v>0.12903225806451613</v>
      </c>
      <c r="AG72" s="39">
        <f t="shared" si="90"/>
        <v>0.06859205776173286</v>
      </c>
      <c r="AH72" s="39">
        <f t="shared" si="91"/>
        <v>0.058823529411764705</v>
      </c>
      <c r="AI72" s="39">
        <f t="shared" si="92"/>
        <v>0.08064516129032258</v>
      </c>
      <c r="AJ72" s="38">
        <f t="shared" si="93"/>
        <v>27.19494584837545</v>
      </c>
      <c r="AK72" s="38">
        <f t="shared" si="94"/>
        <v>11.071895424836601</v>
      </c>
      <c r="AL72" s="38">
        <f t="shared" si="95"/>
        <v>16.129032258064516</v>
      </c>
      <c r="AM72" s="38">
        <f t="shared" si="96"/>
        <v>19.137184115523468</v>
      </c>
      <c r="AN72" s="38">
        <f t="shared" si="97"/>
        <v>9.058823529411764</v>
      </c>
      <c r="AO72" s="38">
        <f t="shared" si="98"/>
        <v>10.080645161290322</v>
      </c>
      <c r="AP72" s="110">
        <f t="shared" si="27"/>
        <v>0</v>
      </c>
      <c r="AQ72" s="110">
        <f t="shared" si="28"/>
        <v>0</v>
      </c>
      <c r="AR72" s="110">
        <f t="shared" si="29"/>
        <v>0</v>
      </c>
      <c r="AS72" s="110">
        <f t="shared" si="30"/>
        <v>0</v>
      </c>
      <c r="AT72" s="110">
        <f t="shared" si="31"/>
        <v>0</v>
      </c>
      <c r="AU72" s="110">
        <f t="shared" si="32"/>
        <v>0</v>
      </c>
    </row>
    <row r="73" spans="1:47" s="530" customFormat="1" ht="19.5" customHeight="1">
      <c r="A73" s="239">
        <v>56</v>
      </c>
      <c r="B73" s="530" t="s">
        <v>71</v>
      </c>
      <c r="C73" s="122">
        <f t="shared" si="6"/>
        <v>368</v>
      </c>
      <c r="D73" s="37">
        <v>186</v>
      </c>
      <c r="E73" s="38">
        <v>182</v>
      </c>
      <c r="F73" s="38">
        <f t="shared" si="7"/>
        <v>360</v>
      </c>
      <c r="G73" s="38">
        <v>183</v>
      </c>
      <c r="H73" s="38">
        <v>177</v>
      </c>
      <c r="I73" s="38">
        <f t="shared" si="8"/>
        <v>360</v>
      </c>
      <c r="J73" s="38">
        <v>183</v>
      </c>
      <c r="K73" s="38">
        <v>177</v>
      </c>
      <c r="L73" s="38">
        <f t="shared" si="9"/>
        <v>22</v>
      </c>
      <c r="M73" s="38">
        <v>13</v>
      </c>
      <c r="N73" s="38">
        <v>9</v>
      </c>
      <c r="O73" s="38">
        <f t="shared" si="10"/>
        <v>23</v>
      </c>
      <c r="P73" s="38">
        <v>15</v>
      </c>
      <c r="Q73" s="38">
        <v>8</v>
      </c>
      <c r="R73" s="38">
        <f t="shared" si="11"/>
        <v>4</v>
      </c>
      <c r="S73" s="38">
        <v>2</v>
      </c>
      <c r="T73" s="38">
        <v>2</v>
      </c>
      <c r="U73" s="38">
        <f t="shared" si="12"/>
        <v>3</v>
      </c>
      <c r="V73" s="38">
        <v>1</v>
      </c>
      <c r="W73" s="38">
        <v>2</v>
      </c>
      <c r="X73" s="116">
        <f t="shared" si="14"/>
        <v>97.82608695652173</v>
      </c>
      <c r="Y73" s="39">
        <f t="shared" si="33"/>
        <v>0.9838709677419355</v>
      </c>
      <c r="Z73" s="39">
        <f t="shared" si="34"/>
        <v>0.9725274725274725</v>
      </c>
      <c r="AA73" s="39">
        <f t="shared" si="49"/>
        <v>0.9782608695652174</v>
      </c>
      <c r="AB73" s="39">
        <f t="shared" si="49"/>
        <v>0.9838709677419355</v>
      </c>
      <c r="AC73" s="39">
        <f t="shared" si="49"/>
        <v>0.9725274725274725</v>
      </c>
      <c r="AD73" s="39">
        <f t="shared" si="87"/>
        <v>0.06111111111111111</v>
      </c>
      <c r="AE73" s="39">
        <f t="shared" si="88"/>
        <v>0.07103825136612021</v>
      </c>
      <c r="AF73" s="39">
        <f t="shared" si="89"/>
        <v>0.05084745762711865</v>
      </c>
      <c r="AG73" s="39">
        <f t="shared" si="90"/>
        <v>0.06388888888888888</v>
      </c>
      <c r="AH73" s="39">
        <f t="shared" si="91"/>
        <v>0.08196721311475409</v>
      </c>
      <c r="AI73" s="39">
        <f t="shared" si="92"/>
        <v>0.04519774011299435</v>
      </c>
      <c r="AJ73" s="38">
        <f t="shared" si="93"/>
        <v>22.488888888888887</v>
      </c>
      <c r="AK73" s="38">
        <f t="shared" si="94"/>
        <v>13.21311475409836</v>
      </c>
      <c r="AL73" s="38">
        <f t="shared" si="95"/>
        <v>9.254237288135593</v>
      </c>
      <c r="AM73" s="38">
        <f t="shared" si="96"/>
        <v>23.51111111111111</v>
      </c>
      <c r="AN73" s="38">
        <f t="shared" si="97"/>
        <v>15.245901639344261</v>
      </c>
      <c r="AO73" s="38">
        <f t="shared" si="98"/>
        <v>8.225988700564972</v>
      </c>
      <c r="AP73" s="110">
        <f t="shared" si="27"/>
        <v>0.011111111111111112</v>
      </c>
      <c r="AQ73" s="110">
        <f t="shared" si="28"/>
        <v>0.01092896174863388</v>
      </c>
      <c r="AR73" s="110">
        <f t="shared" si="29"/>
        <v>0.011299435028248588</v>
      </c>
      <c r="AS73" s="110">
        <f t="shared" si="30"/>
        <v>0.008333333333333333</v>
      </c>
      <c r="AT73" s="110">
        <f t="shared" si="31"/>
        <v>0.00546448087431694</v>
      </c>
      <c r="AU73" s="110">
        <f t="shared" si="32"/>
        <v>0.011299435028248588</v>
      </c>
    </row>
    <row r="74" spans="1:47" s="530" customFormat="1" ht="19.5" customHeight="1">
      <c r="A74" s="239">
        <v>57</v>
      </c>
      <c r="B74" s="530" t="s">
        <v>69</v>
      </c>
      <c r="C74" s="122">
        <f t="shared" si="6"/>
        <v>380</v>
      </c>
      <c r="D74" s="37">
        <v>195</v>
      </c>
      <c r="E74" s="38">
        <v>185</v>
      </c>
      <c r="F74" s="38">
        <f t="shared" si="7"/>
        <v>371</v>
      </c>
      <c r="G74" s="38">
        <v>190</v>
      </c>
      <c r="H74" s="38">
        <v>181</v>
      </c>
      <c r="I74" s="38">
        <f t="shared" si="8"/>
        <v>371</v>
      </c>
      <c r="J74" s="38">
        <v>190</v>
      </c>
      <c r="K74" s="38">
        <v>181</v>
      </c>
      <c r="L74" s="38">
        <f t="shared" si="9"/>
        <v>30</v>
      </c>
      <c r="M74" s="38">
        <v>17</v>
      </c>
      <c r="N74" s="38">
        <v>13</v>
      </c>
      <c r="O74" s="38">
        <f t="shared" si="10"/>
        <v>45</v>
      </c>
      <c r="P74" s="38">
        <v>25</v>
      </c>
      <c r="Q74" s="38">
        <v>20</v>
      </c>
      <c r="R74" s="38">
        <f t="shared" si="11"/>
        <v>0</v>
      </c>
      <c r="S74" s="38">
        <v>0</v>
      </c>
      <c r="T74" s="38">
        <v>0</v>
      </c>
      <c r="U74" s="38">
        <f t="shared" si="12"/>
        <v>0</v>
      </c>
      <c r="V74" s="38">
        <v>0</v>
      </c>
      <c r="W74" s="38">
        <v>0</v>
      </c>
      <c r="X74" s="116">
        <f t="shared" si="14"/>
        <v>97.63157894736842</v>
      </c>
      <c r="Y74" s="39">
        <f t="shared" si="33"/>
        <v>0.9743589743589743</v>
      </c>
      <c r="Z74" s="39">
        <f t="shared" si="34"/>
        <v>0.9783783783783784</v>
      </c>
      <c r="AA74" s="39">
        <f t="shared" si="49"/>
        <v>0.9763157894736842</v>
      </c>
      <c r="AB74" s="39">
        <f t="shared" si="49"/>
        <v>0.9743589743589743</v>
      </c>
      <c r="AC74" s="39">
        <f t="shared" si="49"/>
        <v>0.9783783783783784</v>
      </c>
      <c r="AD74" s="39">
        <f t="shared" si="87"/>
        <v>0.08086253369272237</v>
      </c>
      <c r="AE74" s="39">
        <f t="shared" si="88"/>
        <v>0.08947368421052632</v>
      </c>
      <c r="AF74" s="39">
        <f t="shared" si="89"/>
        <v>0.0718232044198895</v>
      </c>
      <c r="AG74" s="39">
        <f t="shared" si="90"/>
        <v>0.12129380053908356</v>
      </c>
      <c r="AH74" s="39">
        <f t="shared" si="91"/>
        <v>0.13157894736842105</v>
      </c>
      <c r="AI74" s="39">
        <f t="shared" si="92"/>
        <v>0.11049723756906077</v>
      </c>
      <c r="AJ74" s="38">
        <f t="shared" si="93"/>
        <v>30.727762803234498</v>
      </c>
      <c r="AK74" s="38">
        <f t="shared" si="94"/>
        <v>17.44736842105263</v>
      </c>
      <c r="AL74" s="38">
        <f t="shared" si="95"/>
        <v>13.287292817679557</v>
      </c>
      <c r="AM74" s="38">
        <f t="shared" si="96"/>
        <v>46.091644204851754</v>
      </c>
      <c r="AN74" s="38">
        <f t="shared" si="97"/>
        <v>25.657894736842103</v>
      </c>
      <c r="AO74" s="38">
        <f t="shared" si="98"/>
        <v>20.441988950276244</v>
      </c>
      <c r="AP74" s="110">
        <f t="shared" si="27"/>
        <v>0</v>
      </c>
      <c r="AQ74" s="110">
        <f t="shared" si="28"/>
        <v>0</v>
      </c>
      <c r="AR74" s="110">
        <f t="shared" si="29"/>
        <v>0</v>
      </c>
      <c r="AS74" s="110">
        <f t="shared" si="30"/>
        <v>0</v>
      </c>
      <c r="AT74" s="110">
        <f t="shared" si="31"/>
        <v>0</v>
      </c>
      <c r="AU74" s="110">
        <f t="shared" si="32"/>
        <v>0</v>
      </c>
    </row>
    <row r="75" spans="1:47" s="530" customFormat="1" ht="19.5" customHeight="1">
      <c r="A75" s="239">
        <v>58</v>
      </c>
      <c r="B75" s="277" t="s">
        <v>76</v>
      </c>
      <c r="C75" s="122">
        <f t="shared" si="6"/>
        <v>240</v>
      </c>
      <c r="D75" s="37">
        <v>128</v>
      </c>
      <c r="E75" s="38">
        <v>112</v>
      </c>
      <c r="F75" s="38">
        <f t="shared" si="7"/>
        <v>240</v>
      </c>
      <c r="G75" s="38">
        <v>128</v>
      </c>
      <c r="H75" s="38">
        <v>112</v>
      </c>
      <c r="I75" s="38">
        <f t="shared" si="8"/>
        <v>240</v>
      </c>
      <c r="J75" s="38">
        <v>128</v>
      </c>
      <c r="K75" s="38">
        <v>112</v>
      </c>
      <c r="L75" s="38">
        <f t="shared" si="9"/>
        <v>20</v>
      </c>
      <c r="M75" s="38">
        <v>11</v>
      </c>
      <c r="N75" s="38">
        <v>9</v>
      </c>
      <c r="O75" s="38">
        <f t="shared" si="10"/>
        <v>29</v>
      </c>
      <c r="P75" s="38">
        <v>15</v>
      </c>
      <c r="Q75" s="38">
        <v>14</v>
      </c>
      <c r="R75" s="38">
        <f t="shared" si="11"/>
        <v>0</v>
      </c>
      <c r="S75" s="38">
        <v>0</v>
      </c>
      <c r="T75" s="38">
        <v>0</v>
      </c>
      <c r="U75" s="38">
        <f t="shared" si="12"/>
        <v>0</v>
      </c>
      <c r="V75" s="38">
        <v>0</v>
      </c>
      <c r="W75" s="38">
        <v>0</v>
      </c>
      <c r="X75" s="116">
        <f t="shared" si="14"/>
        <v>100</v>
      </c>
      <c r="Y75" s="39">
        <f t="shared" si="33"/>
        <v>1</v>
      </c>
      <c r="Z75" s="39">
        <f t="shared" si="34"/>
        <v>1</v>
      </c>
      <c r="AA75" s="39">
        <f t="shared" si="49"/>
        <v>1</v>
      </c>
      <c r="AB75" s="39">
        <f t="shared" si="49"/>
        <v>1</v>
      </c>
      <c r="AC75" s="39">
        <f t="shared" si="49"/>
        <v>1</v>
      </c>
      <c r="AD75" s="39">
        <f t="shared" si="87"/>
        <v>0.08333333333333333</v>
      </c>
      <c r="AE75" s="39">
        <f t="shared" si="88"/>
        <v>0.0859375</v>
      </c>
      <c r="AF75" s="39">
        <f t="shared" si="89"/>
        <v>0.08035714285714286</v>
      </c>
      <c r="AG75" s="39">
        <f t="shared" si="90"/>
        <v>0.12083333333333333</v>
      </c>
      <c r="AH75" s="39">
        <f t="shared" si="91"/>
        <v>0.1171875</v>
      </c>
      <c r="AI75" s="39">
        <f t="shared" si="92"/>
        <v>0.125</v>
      </c>
      <c r="AJ75" s="38">
        <f t="shared" si="93"/>
        <v>20</v>
      </c>
      <c r="AK75" s="38">
        <f t="shared" si="94"/>
        <v>11</v>
      </c>
      <c r="AL75" s="38">
        <f t="shared" si="95"/>
        <v>9</v>
      </c>
      <c r="AM75" s="38">
        <f t="shared" si="96"/>
        <v>29</v>
      </c>
      <c r="AN75" s="38">
        <f t="shared" si="97"/>
        <v>15</v>
      </c>
      <c r="AO75" s="38">
        <f t="shared" si="98"/>
        <v>14</v>
      </c>
      <c r="AP75" s="110">
        <f t="shared" si="27"/>
        <v>0</v>
      </c>
      <c r="AQ75" s="110">
        <f t="shared" si="28"/>
        <v>0</v>
      </c>
      <c r="AR75" s="110">
        <f t="shared" si="29"/>
        <v>0</v>
      </c>
      <c r="AS75" s="110">
        <f t="shared" si="30"/>
        <v>0</v>
      </c>
      <c r="AT75" s="110">
        <f t="shared" si="31"/>
        <v>0</v>
      </c>
      <c r="AU75" s="110">
        <f t="shared" si="32"/>
        <v>0</v>
      </c>
    </row>
    <row r="76" spans="1:47" s="530" customFormat="1" ht="19.5" customHeight="1">
      <c r="A76" s="239">
        <v>59</v>
      </c>
      <c r="B76" s="279" t="s">
        <v>67</v>
      </c>
      <c r="C76" s="122">
        <f t="shared" si="6"/>
        <v>263</v>
      </c>
      <c r="D76" s="37">
        <v>139</v>
      </c>
      <c r="E76" s="38">
        <v>124</v>
      </c>
      <c r="F76" s="38">
        <f t="shared" si="7"/>
        <v>263</v>
      </c>
      <c r="G76" s="38">
        <v>139</v>
      </c>
      <c r="H76" s="38">
        <v>124</v>
      </c>
      <c r="I76" s="38">
        <f t="shared" si="8"/>
        <v>263</v>
      </c>
      <c r="J76" s="38">
        <v>139</v>
      </c>
      <c r="K76" s="38">
        <v>124</v>
      </c>
      <c r="L76" s="38">
        <f t="shared" si="9"/>
        <v>43</v>
      </c>
      <c r="M76" s="38">
        <v>24</v>
      </c>
      <c r="N76" s="38">
        <v>19</v>
      </c>
      <c r="O76" s="38">
        <f t="shared" si="10"/>
        <v>68</v>
      </c>
      <c r="P76" s="38">
        <v>23</v>
      </c>
      <c r="Q76" s="38">
        <v>45</v>
      </c>
      <c r="R76" s="38">
        <f t="shared" si="11"/>
        <v>0</v>
      </c>
      <c r="S76" s="38">
        <v>0</v>
      </c>
      <c r="T76" s="38">
        <v>0</v>
      </c>
      <c r="U76" s="38">
        <f t="shared" si="12"/>
        <v>0</v>
      </c>
      <c r="V76" s="38">
        <v>0</v>
      </c>
      <c r="W76" s="38">
        <v>0</v>
      </c>
      <c r="X76" s="116">
        <f t="shared" si="14"/>
        <v>100</v>
      </c>
      <c r="Y76" s="39">
        <f t="shared" si="33"/>
        <v>1</v>
      </c>
      <c r="Z76" s="39">
        <f t="shared" si="34"/>
        <v>1</v>
      </c>
      <c r="AA76" s="39">
        <f t="shared" si="49"/>
        <v>1</v>
      </c>
      <c r="AB76" s="39">
        <f t="shared" si="49"/>
        <v>1</v>
      </c>
      <c r="AC76" s="39">
        <f t="shared" si="49"/>
        <v>1</v>
      </c>
      <c r="AD76" s="39">
        <f t="shared" si="87"/>
        <v>0.1634980988593156</v>
      </c>
      <c r="AE76" s="39">
        <f t="shared" si="88"/>
        <v>0.17266187050359713</v>
      </c>
      <c r="AF76" s="39">
        <f t="shared" si="89"/>
        <v>0.1532258064516129</v>
      </c>
      <c r="AG76" s="39">
        <f t="shared" si="90"/>
        <v>0.2585551330798479</v>
      </c>
      <c r="AH76" s="39">
        <f t="shared" si="91"/>
        <v>0.16546762589928057</v>
      </c>
      <c r="AI76" s="39">
        <f t="shared" si="92"/>
        <v>0.3629032258064516</v>
      </c>
      <c r="AJ76" s="38">
        <f t="shared" si="93"/>
        <v>43</v>
      </c>
      <c r="AK76" s="38">
        <f t="shared" si="94"/>
        <v>24</v>
      </c>
      <c r="AL76" s="38">
        <f t="shared" si="95"/>
        <v>19</v>
      </c>
      <c r="AM76" s="38">
        <f t="shared" si="96"/>
        <v>68</v>
      </c>
      <c r="AN76" s="38">
        <f t="shared" si="97"/>
        <v>23</v>
      </c>
      <c r="AO76" s="38">
        <f t="shared" si="98"/>
        <v>45</v>
      </c>
      <c r="AP76" s="110">
        <f t="shared" si="27"/>
        <v>0</v>
      </c>
      <c r="AQ76" s="110">
        <f t="shared" si="28"/>
        <v>0</v>
      </c>
      <c r="AR76" s="110">
        <f t="shared" si="29"/>
        <v>0</v>
      </c>
      <c r="AS76" s="110">
        <f t="shared" si="30"/>
        <v>0</v>
      </c>
      <c r="AT76" s="110">
        <f t="shared" si="31"/>
        <v>0</v>
      </c>
      <c r="AU76" s="110">
        <f t="shared" si="32"/>
        <v>0</v>
      </c>
    </row>
    <row r="77" spans="1:47" s="530" customFormat="1" ht="19.5" customHeight="1">
      <c r="A77" s="241">
        <v>60</v>
      </c>
      <c r="B77" s="285" t="s">
        <v>68</v>
      </c>
      <c r="C77" s="122">
        <f t="shared" si="6"/>
        <v>87</v>
      </c>
      <c r="D77" s="119">
        <v>44</v>
      </c>
      <c r="E77" s="118">
        <v>43</v>
      </c>
      <c r="F77" s="118">
        <f aca="true" t="shared" si="102" ref="F77:F133">G77+H77</f>
        <v>80</v>
      </c>
      <c r="G77" s="118">
        <v>39</v>
      </c>
      <c r="H77" s="118">
        <v>41</v>
      </c>
      <c r="I77" s="38">
        <f t="shared" si="8"/>
        <v>75</v>
      </c>
      <c r="J77" s="118">
        <v>34</v>
      </c>
      <c r="K77" s="118">
        <v>41</v>
      </c>
      <c r="L77" s="118">
        <f t="shared" si="9"/>
        <v>17</v>
      </c>
      <c r="M77" s="118">
        <v>10</v>
      </c>
      <c r="N77" s="118">
        <v>7</v>
      </c>
      <c r="O77" s="118">
        <f aca="true" t="shared" si="103" ref="O77:O133">P77+Q77</f>
        <v>29</v>
      </c>
      <c r="P77" s="118">
        <v>15</v>
      </c>
      <c r="Q77" s="118">
        <v>14</v>
      </c>
      <c r="R77" s="118">
        <f aca="true" t="shared" si="104" ref="R77:R133">S77+T77</f>
        <v>0</v>
      </c>
      <c r="S77" s="118">
        <v>0</v>
      </c>
      <c r="T77" s="118">
        <v>0</v>
      </c>
      <c r="U77" s="118">
        <f aca="true" t="shared" si="105" ref="U77:U133">V77+W77</f>
        <v>0</v>
      </c>
      <c r="V77" s="118">
        <v>0</v>
      </c>
      <c r="W77" s="118">
        <v>0</v>
      </c>
      <c r="X77" s="120">
        <f t="shared" si="14"/>
        <v>91.95402298850574</v>
      </c>
      <c r="Y77" s="121">
        <f t="shared" si="33"/>
        <v>0.8863636363636364</v>
      </c>
      <c r="Z77" s="121">
        <f t="shared" si="34"/>
        <v>0.9534883720930233</v>
      </c>
      <c r="AA77" s="121">
        <f t="shared" si="49"/>
        <v>0.8620689655172413</v>
      </c>
      <c r="AB77" s="121">
        <f t="shared" si="49"/>
        <v>0.7727272727272727</v>
      </c>
      <c r="AC77" s="121">
        <f t="shared" si="49"/>
        <v>0.9534883720930233</v>
      </c>
      <c r="AD77" s="121">
        <f t="shared" si="87"/>
        <v>0.2125</v>
      </c>
      <c r="AE77" s="121">
        <f t="shared" si="88"/>
        <v>0.2564102564102564</v>
      </c>
      <c r="AF77" s="121">
        <f t="shared" si="89"/>
        <v>0.17073170731707318</v>
      </c>
      <c r="AG77" s="121">
        <f t="shared" si="90"/>
        <v>0.38666666666666666</v>
      </c>
      <c r="AH77" s="121">
        <f t="shared" si="91"/>
        <v>0.4411764705882353</v>
      </c>
      <c r="AI77" s="121">
        <f t="shared" si="92"/>
        <v>0.34146341463414637</v>
      </c>
      <c r="AJ77" s="536">
        <f t="shared" si="93"/>
        <v>18.4875</v>
      </c>
      <c r="AK77" s="536">
        <f t="shared" si="94"/>
        <v>11.282051282051281</v>
      </c>
      <c r="AL77" s="536">
        <f t="shared" si="95"/>
        <v>7.341463414634147</v>
      </c>
      <c r="AM77" s="536">
        <f t="shared" si="96"/>
        <v>33.64</v>
      </c>
      <c r="AN77" s="536">
        <f t="shared" si="97"/>
        <v>19.41176470588235</v>
      </c>
      <c r="AO77" s="536">
        <f t="shared" si="98"/>
        <v>14.682926829268293</v>
      </c>
      <c r="AP77" s="139">
        <f t="shared" si="27"/>
        <v>0</v>
      </c>
      <c r="AQ77" s="139">
        <f t="shared" si="28"/>
        <v>0</v>
      </c>
      <c r="AR77" s="139">
        <f t="shared" si="29"/>
        <v>0</v>
      </c>
      <c r="AS77" s="139">
        <f t="shared" si="30"/>
        <v>0</v>
      </c>
      <c r="AT77" s="139">
        <f t="shared" si="31"/>
        <v>0</v>
      </c>
      <c r="AU77" s="139">
        <f t="shared" si="32"/>
        <v>0</v>
      </c>
    </row>
    <row r="78" spans="1:47" s="528" customFormat="1" ht="19.5" customHeight="1">
      <c r="A78" s="602"/>
      <c r="B78" s="468" t="s">
        <v>74</v>
      </c>
      <c r="C78" s="125">
        <f>SUM(C68:C77)</f>
        <v>2774</v>
      </c>
      <c r="D78" s="125">
        <f aca="true" t="shared" si="106" ref="D78:W78">SUM(D68:D77)</f>
        <v>1469</v>
      </c>
      <c r="E78" s="125">
        <f t="shared" si="106"/>
        <v>1305</v>
      </c>
      <c r="F78" s="125">
        <f t="shared" si="106"/>
        <v>2716</v>
      </c>
      <c r="G78" s="125">
        <f t="shared" si="106"/>
        <v>1434</v>
      </c>
      <c r="H78" s="125">
        <f t="shared" si="106"/>
        <v>1282</v>
      </c>
      <c r="I78" s="625">
        <f t="shared" si="106"/>
        <v>2721</v>
      </c>
      <c r="J78" s="125">
        <f t="shared" si="106"/>
        <v>1429</v>
      </c>
      <c r="K78" s="125">
        <f>SUM(K68:K77)</f>
        <v>1292</v>
      </c>
      <c r="L78" s="125">
        <f>SUM(L68:L77)</f>
        <v>230</v>
      </c>
      <c r="M78" s="125">
        <f>SUM(M68:M77)</f>
        <v>123</v>
      </c>
      <c r="N78" s="125">
        <f t="shared" si="106"/>
        <v>107</v>
      </c>
      <c r="O78" s="125">
        <f t="shared" si="106"/>
        <v>281</v>
      </c>
      <c r="P78" s="125">
        <f t="shared" si="106"/>
        <v>139</v>
      </c>
      <c r="Q78" s="125">
        <f t="shared" si="106"/>
        <v>142</v>
      </c>
      <c r="R78" s="125">
        <f t="shared" si="106"/>
        <v>5</v>
      </c>
      <c r="S78" s="125">
        <f t="shared" si="106"/>
        <v>2</v>
      </c>
      <c r="T78" s="125">
        <f t="shared" si="106"/>
        <v>3</v>
      </c>
      <c r="U78" s="125">
        <f t="shared" si="106"/>
        <v>3</v>
      </c>
      <c r="V78" s="125">
        <f t="shared" si="106"/>
        <v>1</v>
      </c>
      <c r="W78" s="125">
        <f t="shared" si="106"/>
        <v>2</v>
      </c>
      <c r="X78" s="126">
        <f t="shared" si="14"/>
        <v>97.90915645277578</v>
      </c>
      <c r="Y78" s="113">
        <f t="shared" si="33"/>
        <v>0.9761742682096665</v>
      </c>
      <c r="Z78" s="113">
        <f t="shared" si="34"/>
        <v>0.9823754789272031</v>
      </c>
      <c r="AA78" s="113">
        <f t="shared" si="49"/>
        <v>0.9808940158615718</v>
      </c>
      <c r="AB78" s="113">
        <f t="shared" si="49"/>
        <v>0.9727705922396188</v>
      </c>
      <c r="AC78" s="113">
        <f t="shared" si="49"/>
        <v>0.9900383141762452</v>
      </c>
      <c r="AD78" s="113">
        <f aca="true" t="shared" si="107" ref="AD78:AI78">AJ78/C78</f>
        <v>0.16133681696314228</v>
      </c>
      <c r="AE78" s="113">
        <f t="shared" si="107"/>
        <v>0.15556994957241926</v>
      </c>
      <c r="AF78" s="113">
        <f t="shared" si="107"/>
        <v>0.1679615062914875</v>
      </c>
      <c r="AG78" s="113">
        <f t="shared" si="107"/>
        <v>0.18134026022463287</v>
      </c>
      <c r="AH78" s="113">
        <f t="shared" si="107"/>
        <v>0.17382379572754222</v>
      </c>
      <c r="AI78" s="113">
        <f t="shared" si="107"/>
        <v>0.19015896738313467</v>
      </c>
      <c r="AJ78" s="125">
        <f aca="true" t="shared" si="108" ref="AJ78:AO78">SUM(AJ59:AJ77)</f>
        <v>447.5483302557567</v>
      </c>
      <c r="AK78" s="125">
        <f t="shared" si="108"/>
        <v>228.53225592188392</v>
      </c>
      <c r="AL78" s="125">
        <f t="shared" si="108"/>
        <v>219.18976571039119</v>
      </c>
      <c r="AM78" s="125">
        <f t="shared" si="108"/>
        <v>492.5201467701029</v>
      </c>
      <c r="AN78" s="125">
        <f t="shared" si="108"/>
        <v>249.26332307329554</v>
      </c>
      <c r="AO78" s="125">
        <f t="shared" si="108"/>
        <v>243.78379618517866</v>
      </c>
      <c r="AP78" s="113">
        <f t="shared" si="27"/>
        <v>0.001840942562592047</v>
      </c>
      <c r="AQ78" s="113">
        <f t="shared" si="28"/>
        <v>0.001394700139470014</v>
      </c>
      <c r="AR78" s="113">
        <f t="shared" si="29"/>
        <v>0.00234009360374415</v>
      </c>
      <c r="AS78" s="113">
        <f t="shared" si="30"/>
        <v>0.0011025358324145535</v>
      </c>
      <c r="AT78" s="113">
        <f t="shared" si="31"/>
        <v>0.0006997900629811056</v>
      </c>
      <c r="AU78" s="113">
        <f t="shared" si="32"/>
        <v>0.0015479876160990713</v>
      </c>
    </row>
    <row r="79" spans="1:47" s="530" customFormat="1" ht="19.5" customHeight="1">
      <c r="A79" s="242">
        <v>61</v>
      </c>
      <c r="B79" s="531" t="s">
        <v>78</v>
      </c>
      <c r="C79" s="122">
        <f aca="true" t="shared" si="109" ref="C79:C133">D79+E79</f>
        <v>255</v>
      </c>
      <c r="D79" s="123">
        <v>144</v>
      </c>
      <c r="E79" s="122">
        <v>111</v>
      </c>
      <c r="F79" s="122">
        <f t="shared" si="102"/>
        <v>255</v>
      </c>
      <c r="G79" s="122">
        <v>144</v>
      </c>
      <c r="H79" s="122">
        <v>111</v>
      </c>
      <c r="I79" s="122">
        <f aca="true" t="shared" si="110" ref="I79:I133">J79+K79</f>
        <v>255</v>
      </c>
      <c r="J79" s="122">
        <v>144</v>
      </c>
      <c r="K79" s="122">
        <v>111</v>
      </c>
      <c r="L79" s="122">
        <f aca="true" t="shared" si="111" ref="L79:L133">M79+N79</f>
        <v>12</v>
      </c>
      <c r="M79" s="122">
        <v>7</v>
      </c>
      <c r="N79" s="122">
        <v>5</v>
      </c>
      <c r="O79" s="122">
        <f t="shared" si="103"/>
        <v>6</v>
      </c>
      <c r="P79" s="122">
        <v>4</v>
      </c>
      <c r="Q79" s="122">
        <v>2</v>
      </c>
      <c r="R79" s="122">
        <v>0</v>
      </c>
      <c r="S79" s="122">
        <v>0</v>
      </c>
      <c r="T79" s="122">
        <v>0</v>
      </c>
      <c r="U79" s="122">
        <f t="shared" si="105"/>
        <v>0</v>
      </c>
      <c r="V79" s="122">
        <v>0</v>
      </c>
      <c r="W79" s="122">
        <v>0</v>
      </c>
      <c r="X79" s="124">
        <f aca="true" t="shared" si="112" ref="X79:X134">F79*100/C79</f>
        <v>100</v>
      </c>
      <c r="Y79" s="110">
        <f t="shared" si="33"/>
        <v>1</v>
      </c>
      <c r="Z79" s="110">
        <f t="shared" si="34"/>
        <v>1</v>
      </c>
      <c r="AA79" s="110">
        <f t="shared" si="49"/>
        <v>1</v>
      </c>
      <c r="AB79" s="110">
        <f t="shared" si="49"/>
        <v>1</v>
      </c>
      <c r="AC79" s="110">
        <f t="shared" si="49"/>
        <v>1</v>
      </c>
      <c r="AD79" s="110">
        <f aca="true" t="shared" si="113" ref="AD79:AI79">L79/F79</f>
        <v>0.047058823529411764</v>
      </c>
      <c r="AE79" s="110">
        <f t="shared" si="113"/>
        <v>0.04861111111111111</v>
      </c>
      <c r="AF79" s="110">
        <f t="shared" si="113"/>
        <v>0.04504504504504504</v>
      </c>
      <c r="AG79" s="110">
        <f t="shared" si="113"/>
        <v>0.023529411764705882</v>
      </c>
      <c r="AH79" s="110">
        <f t="shared" si="113"/>
        <v>0.027777777777777776</v>
      </c>
      <c r="AI79" s="110">
        <f t="shared" si="113"/>
        <v>0.018018018018018018</v>
      </c>
      <c r="AJ79" s="122">
        <f aca="true" t="shared" si="114" ref="AJ79:AL85">AD79*C79</f>
        <v>12</v>
      </c>
      <c r="AK79" s="122">
        <f t="shared" si="114"/>
        <v>7</v>
      </c>
      <c r="AL79" s="122">
        <f t="shared" si="114"/>
        <v>5</v>
      </c>
      <c r="AM79" s="122">
        <f>AG79*C79</f>
        <v>6</v>
      </c>
      <c r="AN79" s="122">
        <f>AH79*D79</f>
        <v>4</v>
      </c>
      <c r="AO79" s="122">
        <f>AI79*E79</f>
        <v>2</v>
      </c>
      <c r="AP79" s="110">
        <f aca="true" t="shared" si="115" ref="AP79:AP134">R79/F79</f>
        <v>0</v>
      </c>
      <c r="AQ79" s="110">
        <f aca="true" t="shared" si="116" ref="AQ79:AQ134">S79/G79</f>
        <v>0</v>
      </c>
      <c r="AR79" s="110">
        <f aca="true" t="shared" si="117" ref="AR79:AR134">T79/H79</f>
        <v>0</v>
      </c>
      <c r="AS79" s="110">
        <f aca="true" t="shared" si="118" ref="AS79:AS134">U79/I79</f>
        <v>0</v>
      </c>
      <c r="AT79" s="110">
        <f aca="true" t="shared" si="119" ref="AT79:AT134">V79/J79</f>
        <v>0</v>
      </c>
      <c r="AU79" s="110">
        <f aca="true" t="shared" si="120" ref="AU79:AU134">W79/K79</f>
        <v>0</v>
      </c>
    </row>
    <row r="80" spans="1:47" s="530" customFormat="1" ht="19.5" customHeight="1">
      <c r="A80" s="239">
        <v>62</v>
      </c>
      <c r="B80" s="530" t="s">
        <v>218</v>
      </c>
      <c r="C80" s="38">
        <f t="shared" si="109"/>
        <v>226</v>
      </c>
      <c r="D80" s="37">
        <v>121</v>
      </c>
      <c r="E80" s="38">
        <v>105</v>
      </c>
      <c r="F80" s="38">
        <f t="shared" si="102"/>
        <v>226</v>
      </c>
      <c r="G80" s="38">
        <v>121</v>
      </c>
      <c r="H80" s="38">
        <v>105</v>
      </c>
      <c r="I80" s="38">
        <f t="shared" si="110"/>
        <v>226</v>
      </c>
      <c r="J80" s="38">
        <v>121</v>
      </c>
      <c r="K80" s="38">
        <v>105</v>
      </c>
      <c r="L80" s="38">
        <f t="shared" si="111"/>
        <v>15</v>
      </c>
      <c r="M80" s="38">
        <v>10</v>
      </c>
      <c r="N80" s="38">
        <v>5</v>
      </c>
      <c r="O80" s="38">
        <f t="shared" si="103"/>
        <v>22</v>
      </c>
      <c r="P80" s="38">
        <v>11</v>
      </c>
      <c r="Q80" s="38">
        <v>11</v>
      </c>
      <c r="R80" s="38">
        <f t="shared" si="104"/>
        <v>0</v>
      </c>
      <c r="S80" s="38">
        <v>0</v>
      </c>
      <c r="T80" s="38">
        <v>0</v>
      </c>
      <c r="U80" s="38">
        <f t="shared" si="105"/>
        <v>0</v>
      </c>
      <c r="V80" s="38">
        <v>0</v>
      </c>
      <c r="W80" s="38">
        <v>0</v>
      </c>
      <c r="X80" s="116">
        <f t="shared" si="112"/>
        <v>100</v>
      </c>
      <c r="Y80" s="39">
        <f aca="true" t="shared" si="121" ref="Y80:Y134">G80/D80</f>
        <v>1</v>
      </c>
      <c r="Z80" s="39">
        <f aca="true" t="shared" si="122" ref="Z80:Z134">H80/E80</f>
        <v>1</v>
      </c>
      <c r="AA80" s="39">
        <f t="shared" si="49"/>
        <v>1</v>
      </c>
      <c r="AB80" s="39">
        <f t="shared" si="49"/>
        <v>1</v>
      </c>
      <c r="AC80" s="39">
        <f t="shared" si="49"/>
        <v>1</v>
      </c>
      <c r="AD80" s="39">
        <f aca="true" t="shared" si="123" ref="AD80:AD85">L80/F80</f>
        <v>0.06637168141592921</v>
      </c>
      <c r="AE80" s="39">
        <f aca="true" t="shared" si="124" ref="AE80:AE85">M80/G80</f>
        <v>0.08264462809917356</v>
      </c>
      <c r="AF80" s="39">
        <f aca="true" t="shared" si="125" ref="AF80:AF85">N80/H80</f>
        <v>0.047619047619047616</v>
      </c>
      <c r="AG80" s="39">
        <f aca="true" t="shared" si="126" ref="AG80:AG85">O80/I80</f>
        <v>0.09734513274336283</v>
      </c>
      <c r="AH80" s="39">
        <f aca="true" t="shared" si="127" ref="AH80:AH85">P80/J80</f>
        <v>0.09090909090909091</v>
      </c>
      <c r="AI80" s="39">
        <f aca="true" t="shared" si="128" ref="AI80:AI85">Q80/K80</f>
        <v>0.10476190476190476</v>
      </c>
      <c r="AJ80" s="122">
        <f t="shared" si="114"/>
        <v>15.000000000000002</v>
      </c>
      <c r="AK80" s="122">
        <f t="shared" si="114"/>
        <v>10</v>
      </c>
      <c r="AL80" s="122">
        <f t="shared" si="114"/>
        <v>5</v>
      </c>
      <c r="AM80" s="122">
        <f aca="true" t="shared" si="129" ref="AM80:AM85">AG80*C80</f>
        <v>22</v>
      </c>
      <c r="AN80" s="122">
        <f aca="true" t="shared" si="130" ref="AN80:AN85">AH80*D80</f>
        <v>11</v>
      </c>
      <c r="AO80" s="122">
        <f aca="true" t="shared" si="131" ref="AO80:AO85">AI80*E80</f>
        <v>11</v>
      </c>
      <c r="AP80" s="110">
        <f t="shared" si="115"/>
        <v>0</v>
      </c>
      <c r="AQ80" s="110">
        <f t="shared" si="116"/>
        <v>0</v>
      </c>
      <c r="AR80" s="110">
        <f t="shared" si="117"/>
        <v>0</v>
      </c>
      <c r="AS80" s="110">
        <f t="shared" si="118"/>
        <v>0</v>
      </c>
      <c r="AT80" s="110">
        <f t="shared" si="119"/>
        <v>0</v>
      </c>
      <c r="AU80" s="110">
        <f t="shared" si="120"/>
        <v>0</v>
      </c>
    </row>
    <row r="81" spans="1:47" s="530" customFormat="1" ht="19.5" customHeight="1">
      <c r="A81" s="239">
        <v>63</v>
      </c>
      <c r="B81" s="532" t="s">
        <v>29</v>
      </c>
      <c r="C81" s="38">
        <f t="shared" si="109"/>
        <v>226</v>
      </c>
      <c r="D81" s="37">
        <v>136</v>
      </c>
      <c r="E81" s="38">
        <v>90</v>
      </c>
      <c r="F81" s="38">
        <f t="shared" si="102"/>
        <v>226</v>
      </c>
      <c r="G81" s="38">
        <v>136</v>
      </c>
      <c r="H81" s="38">
        <v>90</v>
      </c>
      <c r="I81" s="38">
        <f t="shared" si="110"/>
        <v>226</v>
      </c>
      <c r="J81" s="38">
        <v>136</v>
      </c>
      <c r="K81" s="38">
        <v>90</v>
      </c>
      <c r="L81" s="38">
        <f t="shared" si="111"/>
        <v>10</v>
      </c>
      <c r="M81" s="38">
        <v>7</v>
      </c>
      <c r="N81" s="38">
        <v>3</v>
      </c>
      <c r="O81" s="38">
        <f t="shared" si="103"/>
        <v>10</v>
      </c>
      <c r="P81" s="38">
        <v>7</v>
      </c>
      <c r="Q81" s="38">
        <v>3</v>
      </c>
      <c r="R81" s="38">
        <f t="shared" si="104"/>
        <v>0</v>
      </c>
      <c r="S81" s="38">
        <v>0</v>
      </c>
      <c r="T81" s="38">
        <v>0</v>
      </c>
      <c r="U81" s="38">
        <f t="shared" si="105"/>
        <v>0</v>
      </c>
      <c r="V81" s="38">
        <v>0</v>
      </c>
      <c r="W81" s="38">
        <v>0</v>
      </c>
      <c r="X81" s="116">
        <f t="shared" si="112"/>
        <v>100</v>
      </c>
      <c r="Y81" s="39">
        <f t="shared" si="121"/>
        <v>1</v>
      </c>
      <c r="Z81" s="39">
        <f t="shared" si="122"/>
        <v>1</v>
      </c>
      <c r="AA81" s="39">
        <f t="shared" si="49"/>
        <v>1</v>
      </c>
      <c r="AB81" s="39">
        <f t="shared" si="49"/>
        <v>1</v>
      </c>
      <c r="AC81" s="39">
        <f t="shared" si="49"/>
        <v>1</v>
      </c>
      <c r="AD81" s="39">
        <f t="shared" si="123"/>
        <v>0.04424778761061947</v>
      </c>
      <c r="AE81" s="39">
        <f t="shared" si="124"/>
        <v>0.051470588235294115</v>
      </c>
      <c r="AF81" s="39">
        <f t="shared" si="125"/>
        <v>0.03333333333333333</v>
      </c>
      <c r="AG81" s="39">
        <f t="shared" si="126"/>
        <v>0.04424778761061947</v>
      </c>
      <c r="AH81" s="39">
        <f t="shared" si="127"/>
        <v>0.051470588235294115</v>
      </c>
      <c r="AI81" s="39">
        <f t="shared" si="128"/>
        <v>0.03333333333333333</v>
      </c>
      <c r="AJ81" s="122">
        <f t="shared" si="114"/>
        <v>10</v>
      </c>
      <c r="AK81" s="122">
        <f t="shared" si="114"/>
        <v>7</v>
      </c>
      <c r="AL81" s="122">
        <f t="shared" si="114"/>
        <v>3</v>
      </c>
      <c r="AM81" s="122">
        <f t="shared" si="129"/>
        <v>10</v>
      </c>
      <c r="AN81" s="122">
        <f t="shared" si="130"/>
        <v>7</v>
      </c>
      <c r="AO81" s="122">
        <f t="shared" si="131"/>
        <v>3</v>
      </c>
      <c r="AP81" s="110">
        <f t="shared" si="115"/>
        <v>0</v>
      </c>
      <c r="AQ81" s="110">
        <f t="shared" si="116"/>
        <v>0</v>
      </c>
      <c r="AR81" s="110">
        <f t="shared" si="117"/>
        <v>0</v>
      </c>
      <c r="AS81" s="110">
        <f t="shared" si="118"/>
        <v>0</v>
      </c>
      <c r="AT81" s="110">
        <f t="shared" si="119"/>
        <v>0</v>
      </c>
      <c r="AU81" s="110">
        <f t="shared" si="120"/>
        <v>0</v>
      </c>
    </row>
    <row r="82" spans="1:47" s="530" customFormat="1" ht="19.5" customHeight="1">
      <c r="A82" s="239">
        <v>64</v>
      </c>
      <c r="B82" s="531" t="s">
        <v>79</v>
      </c>
      <c r="C82" s="38">
        <f t="shared" si="109"/>
        <v>285</v>
      </c>
      <c r="D82" s="37">
        <v>152</v>
      </c>
      <c r="E82" s="38">
        <v>133</v>
      </c>
      <c r="F82" s="38">
        <f t="shared" si="102"/>
        <v>285</v>
      </c>
      <c r="G82" s="38">
        <v>152</v>
      </c>
      <c r="H82" s="38">
        <v>133</v>
      </c>
      <c r="I82" s="38">
        <f t="shared" si="110"/>
        <v>285</v>
      </c>
      <c r="J82" s="38">
        <v>152</v>
      </c>
      <c r="K82" s="38">
        <v>133</v>
      </c>
      <c r="L82" s="38">
        <f t="shared" si="111"/>
        <v>26</v>
      </c>
      <c r="M82" s="38">
        <v>16</v>
      </c>
      <c r="N82" s="38">
        <v>10</v>
      </c>
      <c r="O82" s="38">
        <f t="shared" si="103"/>
        <v>34</v>
      </c>
      <c r="P82" s="38">
        <v>22</v>
      </c>
      <c r="Q82" s="38">
        <v>12</v>
      </c>
      <c r="R82" s="38">
        <f t="shared" si="104"/>
        <v>0</v>
      </c>
      <c r="S82" s="38">
        <v>0</v>
      </c>
      <c r="T82" s="38">
        <v>0</v>
      </c>
      <c r="U82" s="38">
        <f t="shared" si="105"/>
        <v>0</v>
      </c>
      <c r="V82" s="38">
        <v>0</v>
      </c>
      <c r="W82" s="38">
        <v>0</v>
      </c>
      <c r="X82" s="116">
        <f t="shared" si="112"/>
        <v>100</v>
      </c>
      <c r="Y82" s="39">
        <f t="shared" si="121"/>
        <v>1</v>
      </c>
      <c r="Z82" s="39">
        <f t="shared" si="122"/>
        <v>1</v>
      </c>
      <c r="AA82" s="39">
        <f t="shared" si="49"/>
        <v>1</v>
      </c>
      <c r="AB82" s="39">
        <f t="shared" si="49"/>
        <v>1</v>
      </c>
      <c r="AC82" s="39">
        <f t="shared" si="49"/>
        <v>1</v>
      </c>
      <c r="AD82" s="39">
        <f t="shared" si="123"/>
        <v>0.0912280701754386</v>
      </c>
      <c r="AE82" s="39">
        <f t="shared" si="124"/>
        <v>0.10526315789473684</v>
      </c>
      <c r="AF82" s="39">
        <f t="shared" si="125"/>
        <v>0.07518796992481203</v>
      </c>
      <c r="AG82" s="39">
        <f t="shared" si="126"/>
        <v>0.11929824561403508</v>
      </c>
      <c r="AH82" s="39">
        <f t="shared" si="127"/>
        <v>0.14473684210526316</v>
      </c>
      <c r="AI82" s="39">
        <f t="shared" si="128"/>
        <v>0.09022556390977443</v>
      </c>
      <c r="AJ82" s="122">
        <f t="shared" si="114"/>
        <v>26</v>
      </c>
      <c r="AK82" s="122">
        <f t="shared" si="114"/>
        <v>16</v>
      </c>
      <c r="AL82" s="122">
        <f t="shared" si="114"/>
        <v>10</v>
      </c>
      <c r="AM82" s="122">
        <f t="shared" si="129"/>
        <v>34</v>
      </c>
      <c r="AN82" s="122">
        <f t="shared" si="130"/>
        <v>22</v>
      </c>
      <c r="AO82" s="122">
        <f t="shared" si="131"/>
        <v>12</v>
      </c>
      <c r="AP82" s="110">
        <f t="shared" si="115"/>
        <v>0</v>
      </c>
      <c r="AQ82" s="110">
        <f t="shared" si="116"/>
        <v>0</v>
      </c>
      <c r="AR82" s="110">
        <f t="shared" si="117"/>
        <v>0</v>
      </c>
      <c r="AS82" s="110">
        <f t="shared" si="118"/>
        <v>0</v>
      </c>
      <c r="AT82" s="110">
        <f t="shared" si="119"/>
        <v>0</v>
      </c>
      <c r="AU82" s="110">
        <f t="shared" si="120"/>
        <v>0</v>
      </c>
    </row>
    <row r="83" spans="1:47" s="530" customFormat="1" ht="19.5" customHeight="1">
      <c r="A83" s="239">
        <v>65</v>
      </c>
      <c r="B83" s="531" t="s">
        <v>77</v>
      </c>
      <c r="C83" s="38">
        <f t="shared" si="109"/>
        <v>242</v>
      </c>
      <c r="D83" s="37">
        <v>127</v>
      </c>
      <c r="E83" s="38">
        <v>115</v>
      </c>
      <c r="F83" s="38">
        <f t="shared" si="102"/>
        <v>242</v>
      </c>
      <c r="G83" s="38">
        <v>127</v>
      </c>
      <c r="H83" s="38">
        <v>115</v>
      </c>
      <c r="I83" s="38">
        <f t="shared" si="110"/>
        <v>242</v>
      </c>
      <c r="J83" s="38">
        <v>127</v>
      </c>
      <c r="K83" s="38">
        <v>115</v>
      </c>
      <c r="L83" s="38">
        <f t="shared" si="111"/>
        <v>13</v>
      </c>
      <c r="M83" s="38">
        <v>10</v>
      </c>
      <c r="N83" s="38">
        <v>3</v>
      </c>
      <c r="O83" s="38">
        <f t="shared" si="103"/>
        <v>25</v>
      </c>
      <c r="P83" s="38">
        <v>18</v>
      </c>
      <c r="Q83" s="38">
        <v>7</v>
      </c>
      <c r="R83" s="38">
        <f t="shared" si="104"/>
        <v>0</v>
      </c>
      <c r="S83" s="38">
        <v>0</v>
      </c>
      <c r="T83" s="38">
        <v>0</v>
      </c>
      <c r="U83" s="38">
        <f t="shared" si="105"/>
        <v>0</v>
      </c>
      <c r="V83" s="38">
        <v>0</v>
      </c>
      <c r="W83" s="38">
        <v>0</v>
      </c>
      <c r="X83" s="116">
        <f t="shared" si="112"/>
        <v>100</v>
      </c>
      <c r="Y83" s="39">
        <f t="shared" si="121"/>
        <v>1</v>
      </c>
      <c r="Z83" s="39">
        <f t="shared" si="122"/>
        <v>1</v>
      </c>
      <c r="AA83" s="39">
        <f t="shared" si="49"/>
        <v>1</v>
      </c>
      <c r="AB83" s="39">
        <f t="shared" si="49"/>
        <v>1</v>
      </c>
      <c r="AC83" s="39">
        <f t="shared" si="49"/>
        <v>1</v>
      </c>
      <c r="AD83" s="39">
        <f t="shared" si="123"/>
        <v>0.05371900826446281</v>
      </c>
      <c r="AE83" s="39">
        <f t="shared" si="124"/>
        <v>0.07874015748031496</v>
      </c>
      <c r="AF83" s="39">
        <f t="shared" si="125"/>
        <v>0.02608695652173913</v>
      </c>
      <c r="AG83" s="39">
        <f t="shared" si="126"/>
        <v>0.10330578512396695</v>
      </c>
      <c r="AH83" s="39">
        <f t="shared" si="127"/>
        <v>0.14173228346456693</v>
      </c>
      <c r="AI83" s="39">
        <f t="shared" si="128"/>
        <v>0.06086956521739131</v>
      </c>
      <c r="AJ83" s="122">
        <f t="shared" si="114"/>
        <v>13</v>
      </c>
      <c r="AK83" s="122">
        <f t="shared" si="114"/>
        <v>10</v>
      </c>
      <c r="AL83" s="122">
        <f t="shared" si="114"/>
        <v>3</v>
      </c>
      <c r="AM83" s="122">
        <f t="shared" si="129"/>
        <v>25</v>
      </c>
      <c r="AN83" s="122">
        <f t="shared" si="130"/>
        <v>18</v>
      </c>
      <c r="AO83" s="122">
        <f t="shared" si="131"/>
        <v>7</v>
      </c>
      <c r="AP83" s="110">
        <f t="shared" si="115"/>
        <v>0</v>
      </c>
      <c r="AQ83" s="110">
        <f t="shared" si="116"/>
        <v>0</v>
      </c>
      <c r="AR83" s="110">
        <f t="shared" si="117"/>
        <v>0</v>
      </c>
      <c r="AS83" s="110">
        <f t="shared" si="118"/>
        <v>0</v>
      </c>
      <c r="AT83" s="110">
        <f t="shared" si="119"/>
        <v>0</v>
      </c>
      <c r="AU83" s="110">
        <f t="shared" si="120"/>
        <v>0</v>
      </c>
    </row>
    <row r="84" spans="1:47" s="530" customFormat="1" ht="19.5" customHeight="1">
      <c r="A84" s="239">
        <v>66</v>
      </c>
      <c r="B84" s="531" t="s">
        <v>81</v>
      </c>
      <c r="C84" s="38">
        <f t="shared" si="109"/>
        <v>170</v>
      </c>
      <c r="D84" s="37">
        <v>94</v>
      </c>
      <c r="E84" s="38">
        <v>76</v>
      </c>
      <c r="F84" s="38">
        <f t="shared" si="102"/>
        <v>170</v>
      </c>
      <c r="G84" s="38">
        <v>94</v>
      </c>
      <c r="H84" s="38">
        <v>76</v>
      </c>
      <c r="I84" s="38">
        <f t="shared" si="110"/>
        <v>170</v>
      </c>
      <c r="J84" s="38">
        <v>94</v>
      </c>
      <c r="K84" s="38">
        <v>76</v>
      </c>
      <c r="L84" s="38">
        <f t="shared" si="111"/>
        <v>10</v>
      </c>
      <c r="M84" s="38">
        <v>7</v>
      </c>
      <c r="N84" s="38">
        <v>3</v>
      </c>
      <c r="O84" s="38">
        <f t="shared" si="103"/>
        <v>16</v>
      </c>
      <c r="P84" s="38">
        <v>8</v>
      </c>
      <c r="Q84" s="38">
        <v>8</v>
      </c>
      <c r="R84" s="38">
        <f t="shared" si="104"/>
        <v>0</v>
      </c>
      <c r="S84" s="38">
        <v>0</v>
      </c>
      <c r="T84" s="38">
        <v>0</v>
      </c>
      <c r="U84" s="38">
        <f t="shared" si="105"/>
        <v>0</v>
      </c>
      <c r="V84" s="38">
        <v>0</v>
      </c>
      <c r="W84" s="38">
        <v>0</v>
      </c>
      <c r="X84" s="116">
        <f t="shared" si="112"/>
        <v>100</v>
      </c>
      <c r="Y84" s="39">
        <f t="shared" si="121"/>
        <v>1</v>
      </c>
      <c r="Z84" s="39">
        <f t="shared" si="122"/>
        <v>1</v>
      </c>
      <c r="AA84" s="39">
        <f t="shared" si="49"/>
        <v>1</v>
      </c>
      <c r="AB84" s="39">
        <f t="shared" si="49"/>
        <v>1</v>
      </c>
      <c r="AC84" s="39">
        <f t="shared" si="49"/>
        <v>1</v>
      </c>
      <c r="AD84" s="39">
        <f t="shared" si="123"/>
        <v>0.058823529411764705</v>
      </c>
      <c r="AE84" s="39">
        <f t="shared" si="124"/>
        <v>0.07446808510638298</v>
      </c>
      <c r="AF84" s="39">
        <f t="shared" si="125"/>
        <v>0.039473684210526314</v>
      </c>
      <c r="AG84" s="39">
        <f t="shared" si="126"/>
        <v>0.09411764705882353</v>
      </c>
      <c r="AH84" s="39">
        <f t="shared" si="127"/>
        <v>0.0851063829787234</v>
      </c>
      <c r="AI84" s="39">
        <f t="shared" si="128"/>
        <v>0.10526315789473684</v>
      </c>
      <c r="AJ84" s="122">
        <f t="shared" si="114"/>
        <v>10</v>
      </c>
      <c r="AK84" s="122">
        <f t="shared" si="114"/>
        <v>7</v>
      </c>
      <c r="AL84" s="122">
        <f t="shared" si="114"/>
        <v>3</v>
      </c>
      <c r="AM84" s="122">
        <f t="shared" si="129"/>
        <v>16</v>
      </c>
      <c r="AN84" s="122">
        <f t="shared" si="130"/>
        <v>8</v>
      </c>
      <c r="AO84" s="122">
        <f t="shared" si="131"/>
        <v>8</v>
      </c>
      <c r="AP84" s="110">
        <f t="shared" si="115"/>
        <v>0</v>
      </c>
      <c r="AQ84" s="110">
        <f t="shared" si="116"/>
        <v>0</v>
      </c>
      <c r="AR84" s="110">
        <f t="shared" si="117"/>
        <v>0</v>
      </c>
      <c r="AS84" s="110">
        <f t="shared" si="118"/>
        <v>0</v>
      </c>
      <c r="AT84" s="110">
        <f t="shared" si="119"/>
        <v>0</v>
      </c>
      <c r="AU84" s="110">
        <f t="shared" si="120"/>
        <v>0</v>
      </c>
    </row>
    <row r="85" spans="1:47" s="530" customFormat="1" ht="19.5" customHeight="1">
      <c r="A85" s="240">
        <v>67</v>
      </c>
      <c r="B85" s="579" t="s">
        <v>27</v>
      </c>
      <c r="C85" s="536">
        <f t="shared" si="109"/>
        <v>320</v>
      </c>
      <c r="D85" s="673">
        <v>169</v>
      </c>
      <c r="E85" s="536">
        <v>151</v>
      </c>
      <c r="F85" s="536">
        <f t="shared" si="102"/>
        <v>320</v>
      </c>
      <c r="G85" s="536">
        <v>169</v>
      </c>
      <c r="H85" s="536">
        <v>151</v>
      </c>
      <c r="I85" s="536">
        <f t="shared" si="110"/>
        <v>320</v>
      </c>
      <c r="J85" s="536">
        <v>169</v>
      </c>
      <c r="K85" s="536">
        <v>151</v>
      </c>
      <c r="L85" s="536">
        <f t="shared" si="111"/>
        <v>17</v>
      </c>
      <c r="M85" s="536">
        <v>5</v>
      </c>
      <c r="N85" s="536">
        <v>12</v>
      </c>
      <c r="O85" s="536">
        <f t="shared" si="103"/>
        <v>34</v>
      </c>
      <c r="P85" s="536">
        <v>16</v>
      </c>
      <c r="Q85" s="536">
        <v>18</v>
      </c>
      <c r="R85" s="536">
        <f t="shared" si="104"/>
        <v>0</v>
      </c>
      <c r="S85" s="536">
        <v>0</v>
      </c>
      <c r="T85" s="536">
        <v>0</v>
      </c>
      <c r="U85" s="536">
        <f t="shared" si="105"/>
        <v>0</v>
      </c>
      <c r="V85" s="536">
        <v>0</v>
      </c>
      <c r="W85" s="536">
        <v>0</v>
      </c>
      <c r="X85" s="424">
        <f t="shared" si="112"/>
        <v>100</v>
      </c>
      <c r="Y85" s="40">
        <f t="shared" si="121"/>
        <v>1</v>
      </c>
      <c r="Z85" s="40">
        <f t="shared" si="122"/>
        <v>1</v>
      </c>
      <c r="AA85" s="40">
        <f t="shared" si="49"/>
        <v>1</v>
      </c>
      <c r="AB85" s="40">
        <f t="shared" si="49"/>
        <v>1</v>
      </c>
      <c r="AC85" s="40">
        <f t="shared" si="49"/>
        <v>1</v>
      </c>
      <c r="AD85" s="40">
        <f t="shared" si="123"/>
        <v>0.053125</v>
      </c>
      <c r="AE85" s="40">
        <f t="shared" si="124"/>
        <v>0.029585798816568046</v>
      </c>
      <c r="AF85" s="40">
        <f t="shared" si="125"/>
        <v>0.07947019867549669</v>
      </c>
      <c r="AG85" s="40">
        <f t="shared" si="126"/>
        <v>0.10625</v>
      </c>
      <c r="AH85" s="40">
        <f t="shared" si="127"/>
        <v>0.09467455621301775</v>
      </c>
      <c r="AI85" s="40">
        <f t="shared" si="128"/>
        <v>0.11920529801324503</v>
      </c>
      <c r="AJ85" s="536">
        <f t="shared" si="114"/>
        <v>17</v>
      </c>
      <c r="AK85" s="536">
        <f t="shared" si="114"/>
        <v>5</v>
      </c>
      <c r="AL85" s="536">
        <f t="shared" si="114"/>
        <v>12</v>
      </c>
      <c r="AM85" s="536">
        <f t="shared" si="129"/>
        <v>34</v>
      </c>
      <c r="AN85" s="536">
        <f t="shared" si="130"/>
        <v>16</v>
      </c>
      <c r="AO85" s="536">
        <f t="shared" si="131"/>
        <v>18</v>
      </c>
      <c r="AP85" s="40">
        <f t="shared" si="115"/>
        <v>0</v>
      </c>
      <c r="AQ85" s="40">
        <f t="shared" si="116"/>
        <v>0</v>
      </c>
      <c r="AR85" s="40">
        <f t="shared" si="117"/>
        <v>0</v>
      </c>
      <c r="AS85" s="40">
        <f t="shared" si="118"/>
        <v>0</v>
      </c>
      <c r="AT85" s="40">
        <f t="shared" si="119"/>
        <v>0</v>
      </c>
      <c r="AU85" s="40">
        <f t="shared" si="120"/>
        <v>0</v>
      </c>
    </row>
    <row r="86" spans="1:47" s="537" customFormat="1" ht="19.5" customHeight="1">
      <c r="A86" s="602"/>
      <c r="B86" s="468" t="s">
        <v>135</v>
      </c>
      <c r="C86" s="125">
        <f aca="true" t="shared" si="132" ref="C86:T86">SUM(C79:C85)</f>
        <v>1724</v>
      </c>
      <c r="D86" s="125">
        <f t="shared" si="132"/>
        <v>943</v>
      </c>
      <c r="E86" s="125">
        <f>SUM(E79:E85)</f>
        <v>781</v>
      </c>
      <c r="F86" s="125">
        <f t="shared" si="132"/>
        <v>1724</v>
      </c>
      <c r="G86" s="125">
        <f t="shared" si="132"/>
        <v>943</v>
      </c>
      <c r="H86" s="125">
        <f t="shared" si="132"/>
        <v>781</v>
      </c>
      <c r="I86" s="125">
        <f t="shared" si="132"/>
        <v>1724</v>
      </c>
      <c r="J86" s="125">
        <f t="shared" si="132"/>
        <v>943</v>
      </c>
      <c r="K86" s="125">
        <f t="shared" si="132"/>
        <v>781</v>
      </c>
      <c r="L86" s="125">
        <f t="shared" si="132"/>
        <v>103</v>
      </c>
      <c r="M86" s="125">
        <f t="shared" si="132"/>
        <v>62</v>
      </c>
      <c r="N86" s="125">
        <f t="shared" si="132"/>
        <v>41</v>
      </c>
      <c r="O86" s="125">
        <f t="shared" si="132"/>
        <v>147</v>
      </c>
      <c r="P86" s="125">
        <f t="shared" si="132"/>
        <v>86</v>
      </c>
      <c r="Q86" s="125">
        <f t="shared" si="132"/>
        <v>61</v>
      </c>
      <c r="R86" s="125">
        <f t="shared" si="132"/>
        <v>0</v>
      </c>
      <c r="S86" s="125">
        <f t="shared" si="132"/>
        <v>0</v>
      </c>
      <c r="T86" s="125">
        <f t="shared" si="132"/>
        <v>0</v>
      </c>
      <c r="U86" s="125">
        <f t="shared" si="105"/>
        <v>0</v>
      </c>
      <c r="V86" s="125">
        <f>SUM(V79:V85)</f>
        <v>0</v>
      </c>
      <c r="W86" s="125">
        <f>SUM(W79:W85)</f>
        <v>0</v>
      </c>
      <c r="X86" s="126">
        <f t="shared" si="112"/>
        <v>100</v>
      </c>
      <c r="Y86" s="113">
        <f t="shared" si="121"/>
        <v>1</v>
      </c>
      <c r="Z86" s="113">
        <f t="shared" si="122"/>
        <v>1</v>
      </c>
      <c r="AA86" s="113">
        <f t="shared" si="49"/>
        <v>1</v>
      </c>
      <c r="AB86" s="113">
        <f t="shared" si="49"/>
        <v>1</v>
      </c>
      <c r="AC86" s="113">
        <f t="shared" si="49"/>
        <v>1</v>
      </c>
      <c r="AD86" s="113">
        <f aca="true" t="shared" si="133" ref="AD86:AI86">AJ86/C86</f>
        <v>0.05974477958236659</v>
      </c>
      <c r="AE86" s="113">
        <f t="shared" si="133"/>
        <v>0.06574761399787911</v>
      </c>
      <c r="AF86" s="113">
        <f t="shared" si="133"/>
        <v>0.052496798975672214</v>
      </c>
      <c r="AG86" s="113">
        <f t="shared" si="133"/>
        <v>0.08526682134570766</v>
      </c>
      <c r="AH86" s="113">
        <f t="shared" si="133"/>
        <v>0.0911983032873807</v>
      </c>
      <c r="AI86" s="113">
        <f t="shared" si="133"/>
        <v>0.07810499359795134</v>
      </c>
      <c r="AJ86" s="125">
        <f aca="true" t="shared" si="134" ref="AJ86:AO86">SUM(AJ79:AJ85)</f>
        <v>103</v>
      </c>
      <c r="AK86" s="125">
        <f t="shared" si="134"/>
        <v>62</v>
      </c>
      <c r="AL86" s="125">
        <f t="shared" si="134"/>
        <v>41</v>
      </c>
      <c r="AM86" s="125">
        <f t="shared" si="134"/>
        <v>147</v>
      </c>
      <c r="AN86" s="125">
        <f t="shared" si="134"/>
        <v>86</v>
      </c>
      <c r="AO86" s="125">
        <f t="shared" si="134"/>
        <v>61</v>
      </c>
      <c r="AP86" s="113">
        <f t="shared" si="115"/>
        <v>0</v>
      </c>
      <c r="AQ86" s="113">
        <f t="shared" si="116"/>
        <v>0</v>
      </c>
      <c r="AR86" s="113">
        <f t="shared" si="117"/>
        <v>0</v>
      </c>
      <c r="AS86" s="113">
        <f t="shared" si="118"/>
        <v>0</v>
      </c>
      <c r="AT86" s="113">
        <f t="shared" si="119"/>
        <v>0</v>
      </c>
      <c r="AU86" s="113">
        <f t="shared" si="120"/>
        <v>0</v>
      </c>
    </row>
    <row r="87" spans="1:47" s="530" customFormat="1" ht="19.5" customHeight="1">
      <c r="A87" s="242">
        <v>68</v>
      </c>
      <c r="B87" s="529" t="s">
        <v>84</v>
      </c>
      <c r="C87" s="122">
        <f t="shared" si="109"/>
        <v>258</v>
      </c>
      <c r="D87" s="123">
        <v>123</v>
      </c>
      <c r="E87" s="122">
        <v>135</v>
      </c>
      <c r="F87" s="122">
        <f t="shared" si="102"/>
        <v>258</v>
      </c>
      <c r="G87" s="122">
        <v>123</v>
      </c>
      <c r="H87" s="122">
        <v>135</v>
      </c>
      <c r="I87" s="122">
        <f t="shared" si="110"/>
        <v>258</v>
      </c>
      <c r="J87" s="122">
        <v>123</v>
      </c>
      <c r="K87" s="122">
        <v>135</v>
      </c>
      <c r="L87" s="122">
        <f t="shared" si="111"/>
        <v>16</v>
      </c>
      <c r="M87" s="122">
        <v>6</v>
      </c>
      <c r="N87" s="122">
        <v>10</v>
      </c>
      <c r="O87" s="122">
        <f t="shared" si="103"/>
        <v>8</v>
      </c>
      <c r="P87" s="122">
        <v>4</v>
      </c>
      <c r="Q87" s="122">
        <v>4</v>
      </c>
      <c r="R87" s="122">
        <f t="shared" si="104"/>
        <v>0</v>
      </c>
      <c r="S87" s="122">
        <v>0</v>
      </c>
      <c r="T87" s="122">
        <v>0</v>
      </c>
      <c r="U87" s="122">
        <f t="shared" si="105"/>
        <v>0</v>
      </c>
      <c r="V87" s="122">
        <v>0</v>
      </c>
      <c r="W87" s="122">
        <v>0</v>
      </c>
      <c r="X87" s="124">
        <f t="shared" si="112"/>
        <v>100</v>
      </c>
      <c r="Y87" s="110">
        <f t="shared" si="121"/>
        <v>1</v>
      </c>
      <c r="Z87" s="110">
        <f t="shared" si="122"/>
        <v>1</v>
      </c>
      <c r="AA87" s="110">
        <f t="shared" si="49"/>
        <v>1</v>
      </c>
      <c r="AB87" s="110">
        <f t="shared" si="49"/>
        <v>1</v>
      </c>
      <c r="AC87" s="110">
        <f t="shared" si="49"/>
        <v>1</v>
      </c>
      <c r="AD87" s="110">
        <f aca="true" t="shared" si="135" ref="AD87:AI87">L87/F87</f>
        <v>0.06201550387596899</v>
      </c>
      <c r="AE87" s="110">
        <f t="shared" si="135"/>
        <v>0.04878048780487805</v>
      </c>
      <c r="AF87" s="110">
        <f t="shared" si="135"/>
        <v>0.07407407407407407</v>
      </c>
      <c r="AG87" s="110">
        <f t="shared" si="135"/>
        <v>0.031007751937984496</v>
      </c>
      <c r="AH87" s="110">
        <f t="shared" si="135"/>
        <v>0.032520325203252036</v>
      </c>
      <c r="AI87" s="110">
        <f t="shared" si="135"/>
        <v>0.02962962962962963</v>
      </c>
      <c r="AJ87" s="122">
        <f>AD87*C87</f>
        <v>16</v>
      </c>
      <c r="AK87" s="122">
        <f>AE87*D87</f>
        <v>6</v>
      </c>
      <c r="AL87" s="122">
        <f>AF87*E87</f>
        <v>10</v>
      </c>
      <c r="AM87" s="122">
        <f>AG87*C87</f>
        <v>8</v>
      </c>
      <c r="AN87" s="122">
        <f>AH87*D87</f>
        <v>4</v>
      </c>
      <c r="AO87" s="122">
        <f>AI87*E87</f>
        <v>4</v>
      </c>
      <c r="AP87" s="110">
        <f t="shared" si="115"/>
        <v>0</v>
      </c>
      <c r="AQ87" s="110">
        <f t="shared" si="116"/>
        <v>0</v>
      </c>
      <c r="AR87" s="110">
        <f t="shared" si="117"/>
        <v>0</v>
      </c>
      <c r="AS87" s="110">
        <f t="shared" si="118"/>
        <v>0</v>
      </c>
      <c r="AT87" s="110">
        <f t="shared" si="119"/>
        <v>0</v>
      </c>
      <c r="AU87" s="110">
        <f t="shared" si="120"/>
        <v>0</v>
      </c>
    </row>
    <row r="88" spans="1:47" s="530" customFormat="1" ht="19.5" customHeight="1">
      <c r="A88" s="239">
        <v>69</v>
      </c>
      <c r="B88" s="531" t="s">
        <v>83</v>
      </c>
      <c r="C88" s="38">
        <f t="shared" si="109"/>
        <v>269</v>
      </c>
      <c r="D88" s="37">
        <v>145</v>
      </c>
      <c r="E88" s="38">
        <v>124</v>
      </c>
      <c r="F88" s="122">
        <f t="shared" si="102"/>
        <v>269</v>
      </c>
      <c r="G88" s="38">
        <v>145</v>
      </c>
      <c r="H88" s="38">
        <v>124</v>
      </c>
      <c r="I88" s="38">
        <f t="shared" si="110"/>
        <v>269</v>
      </c>
      <c r="J88" s="38">
        <v>145</v>
      </c>
      <c r="K88" s="38">
        <v>124</v>
      </c>
      <c r="L88" s="38">
        <f t="shared" si="111"/>
        <v>17</v>
      </c>
      <c r="M88" s="38">
        <v>10</v>
      </c>
      <c r="N88" s="38">
        <v>7</v>
      </c>
      <c r="O88" s="122">
        <f t="shared" si="103"/>
        <v>17</v>
      </c>
      <c r="P88" s="38">
        <v>11</v>
      </c>
      <c r="Q88" s="38">
        <v>6</v>
      </c>
      <c r="R88" s="38">
        <f t="shared" si="104"/>
        <v>5</v>
      </c>
      <c r="S88" s="38">
        <v>4</v>
      </c>
      <c r="T88" s="38">
        <v>1</v>
      </c>
      <c r="U88" s="38">
        <f t="shared" si="105"/>
        <v>5</v>
      </c>
      <c r="V88" s="38">
        <v>4</v>
      </c>
      <c r="W88" s="38">
        <v>1</v>
      </c>
      <c r="X88" s="116">
        <f t="shared" si="112"/>
        <v>100</v>
      </c>
      <c r="Y88" s="39">
        <f t="shared" si="121"/>
        <v>1</v>
      </c>
      <c r="Z88" s="39">
        <f t="shared" si="122"/>
        <v>1</v>
      </c>
      <c r="AA88" s="39">
        <f t="shared" si="49"/>
        <v>1</v>
      </c>
      <c r="AB88" s="39">
        <f t="shared" si="49"/>
        <v>1</v>
      </c>
      <c r="AC88" s="39">
        <f t="shared" si="49"/>
        <v>1</v>
      </c>
      <c r="AD88" s="39">
        <f aca="true" t="shared" si="136" ref="AD88:AD102">L88/F88</f>
        <v>0.06319702602230483</v>
      </c>
      <c r="AE88" s="39">
        <f aca="true" t="shared" si="137" ref="AE88:AE102">M88/G88</f>
        <v>0.06896551724137931</v>
      </c>
      <c r="AF88" s="39">
        <f aca="true" t="shared" si="138" ref="AF88:AF102">N88/H88</f>
        <v>0.056451612903225805</v>
      </c>
      <c r="AG88" s="39">
        <f aca="true" t="shared" si="139" ref="AG88:AG102">O88/I88</f>
        <v>0.06319702602230483</v>
      </c>
      <c r="AH88" s="39">
        <f aca="true" t="shared" si="140" ref="AH88:AH102">P88/J88</f>
        <v>0.07586206896551724</v>
      </c>
      <c r="AI88" s="39">
        <f aca="true" t="shared" si="141" ref="AI88:AI102">Q88/K88</f>
        <v>0.04838709677419355</v>
      </c>
      <c r="AJ88" s="38">
        <f aca="true" t="shared" si="142" ref="AJ88:AJ102">AD88*C88</f>
        <v>17</v>
      </c>
      <c r="AK88" s="38">
        <f aca="true" t="shared" si="143" ref="AK88:AK102">AE88*D88</f>
        <v>10</v>
      </c>
      <c r="AL88" s="38">
        <f aca="true" t="shared" si="144" ref="AL88:AL102">AF88*E88</f>
        <v>7</v>
      </c>
      <c r="AM88" s="38">
        <f aca="true" t="shared" si="145" ref="AM88:AM102">AG88*C88</f>
        <v>17</v>
      </c>
      <c r="AN88" s="38">
        <f aca="true" t="shared" si="146" ref="AN88:AN102">AH88*D88</f>
        <v>11</v>
      </c>
      <c r="AO88" s="38">
        <f aca="true" t="shared" si="147" ref="AO88:AO102">AI88*E88</f>
        <v>6</v>
      </c>
      <c r="AP88" s="39">
        <f t="shared" si="115"/>
        <v>0.01858736059479554</v>
      </c>
      <c r="AQ88" s="39">
        <f t="shared" si="116"/>
        <v>0.027586206896551724</v>
      </c>
      <c r="AR88" s="39">
        <f t="shared" si="117"/>
        <v>0.008064516129032258</v>
      </c>
      <c r="AS88" s="39">
        <f t="shared" si="118"/>
        <v>0.01858736059479554</v>
      </c>
      <c r="AT88" s="39">
        <f t="shared" si="119"/>
        <v>0.027586206896551724</v>
      </c>
      <c r="AU88" s="39">
        <f t="shared" si="120"/>
        <v>0.008064516129032258</v>
      </c>
    </row>
    <row r="89" spans="1:47" s="530" customFormat="1" ht="19.5" customHeight="1">
      <c r="A89" s="239">
        <v>70</v>
      </c>
      <c r="B89" s="531" t="s">
        <v>97</v>
      </c>
      <c r="C89" s="38">
        <f t="shared" si="109"/>
        <v>205</v>
      </c>
      <c r="D89" s="37">
        <v>105</v>
      </c>
      <c r="E89" s="38">
        <v>100</v>
      </c>
      <c r="F89" s="122">
        <f t="shared" si="102"/>
        <v>205</v>
      </c>
      <c r="G89" s="38">
        <v>105</v>
      </c>
      <c r="H89" s="38">
        <v>100</v>
      </c>
      <c r="I89" s="38">
        <f t="shared" si="110"/>
        <v>205</v>
      </c>
      <c r="J89" s="38">
        <v>105</v>
      </c>
      <c r="K89" s="38">
        <v>100</v>
      </c>
      <c r="L89" s="38">
        <f t="shared" si="111"/>
        <v>23</v>
      </c>
      <c r="M89" s="38">
        <v>12</v>
      </c>
      <c r="N89" s="38">
        <v>11</v>
      </c>
      <c r="O89" s="122">
        <f t="shared" si="103"/>
        <v>25</v>
      </c>
      <c r="P89" s="38">
        <v>14</v>
      </c>
      <c r="Q89" s="38">
        <v>11</v>
      </c>
      <c r="R89" s="38">
        <f t="shared" si="104"/>
        <v>0</v>
      </c>
      <c r="S89" s="38">
        <v>0</v>
      </c>
      <c r="T89" s="38">
        <v>0</v>
      </c>
      <c r="U89" s="38">
        <f t="shared" si="105"/>
        <v>0</v>
      </c>
      <c r="V89" s="38">
        <v>0</v>
      </c>
      <c r="W89" s="38">
        <v>0</v>
      </c>
      <c r="X89" s="116">
        <f t="shared" si="112"/>
        <v>100</v>
      </c>
      <c r="Y89" s="39">
        <f t="shared" si="121"/>
        <v>1</v>
      </c>
      <c r="Z89" s="39">
        <f t="shared" si="122"/>
        <v>1</v>
      </c>
      <c r="AA89" s="39">
        <f t="shared" si="49"/>
        <v>1</v>
      </c>
      <c r="AB89" s="39">
        <f t="shared" si="49"/>
        <v>1</v>
      </c>
      <c r="AC89" s="39">
        <f t="shared" si="49"/>
        <v>1</v>
      </c>
      <c r="AD89" s="39">
        <f t="shared" si="136"/>
        <v>0.11219512195121951</v>
      </c>
      <c r="AE89" s="39">
        <f t="shared" si="137"/>
        <v>0.11428571428571428</v>
      </c>
      <c r="AF89" s="39">
        <f t="shared" si="138"/>
        <v>0.11</v>
      </c>
      <c r="AG89" s="39">
        <f t="shared" si="139"/>
        <v>0.12195121951219512</v>
      </c>
      <c r="AH89" s="39">
        <f t="shared" si="140"/>
        <v>0.13333333333333333</v>
      </c>
      <c r="AI89" s="39">
        <f t="shared" si="141"/>
        <v>0.11</v>
      </c>
      <c r="AJ89" s="38">
        <f t="shared" si="142"/>
        <v>23</v>
      </c>
      <c r="AK89" s="38">
        <f t="shared" si="143"/>
        <v>12</v>
      </c>
      <c r="AL89" s="38">
        <f t="shared" si="144"/>
        <v>11</v>
      </c>
      <c r="AM89" s="38">
        <f t="shared" si="145"/>
        <v>25</v>
      </c>
      <c r="AN89" s="38">
        <f t="shared" si="146"/>
        <v>14</v>
      </c>
      <c r="AO89" s="38">
        <f t="shared" si="147"/>
        <v>11</v>
      </c>
      <c r="AP89" s="110">
        <f t="shared" si="115"/>
        <v>0</v>
      </c>
      <c r="AQ89" s="110">
        <f t="shared" si="116"/>
        <v>0</v>
      </c>
      <c r="AR89" s="110">
        <f t="shared" si="117"/>
        <v>0</v>
      </c>
      <c r="AS89" s="110">
        <f t="shared" si="118"/>
        <v>0</v>
      </c>
      <c r="AT89" s="110">
        <f t="shared" si="119"/>
        <v>0</v>
      </c>
      <c r="AU89" s="110">
        <f t="shared" si="120"/>
        <v>0</v>
      </c>
    </row>
    <row r="90" spans="1:47" s="530" customFormat="1" ht="19.5" customHeight="1">
      <c r="A90" s="239">
        <v>71</v>
      </c>
      <c r="B90" s="530" t="s">
        <v>82</v>
      </c>
      <c r="C90" s="38">
        <f t="shared" si="109"/>
        <v>204</v>
      </c>
      <c r="D90" s="37">
        <v>97</v>
      </c>
      <c r="E90" s="38">
        <v>107</v>
      </c>
      <c r="F90" s="122">
        <f t="shared" si="102"/>
        <v>204</v>
      </c>
      <c r="G90" s="38">
        <v>97</v>
      </c>
      <c r="H90" s="38">
        <v>107</v>
      </c>
      <c r="I90" s="38">
        <f t="shared" si="110"/>
        <v>204</v>
      </c>
      <c r="J90" s="38">
        <v>97</v>
      </c>
      <c r="K90" s="38">
        <v>107</v>
      </c>
      <c r="L90" s="38">
        <f t="shared" si="111"/>
        <v>25</v>
      </c>
      <c r="M90" s="38">
        <v>8</v>
      </c>
      <c r="N90" s="38">
        <v>17</v>
      </c>
      <c r="O90" s="38">
        <f t="shared" si="103"/>
        <v>13</v>
      </c>
      <c r="P90" s="38">
        <v>6</v>
      </c>
      <c r="Q90" s="38">
        <v>7</v>
      </c>
      <c r="R90" s="38">
        <f t="shared" si="104"/>
        <v>0</v>
      </c>
      <c r="S90" s="38">
        <v>0</v>
      </c>
      <c r="T90" s="38">
        <v>0</v>
      </c>
      <c r="U90" s="38">
        <f t="shared" si="105"/>
        <v>0</v>
      </c>
      <c r="V90" s="38">
        <v>0</v>
      </c>
      <c r="W90" s="38">
        <v>0</v>
      </c>
      <c r="X90" s="116">
        <f t="shared" si="112"/>
        <v>100</v>
      </c>
      <c r="Y90" s="39">
        <f t="shared" si="121"/>
        <v>1</v>
      </c>
      <c r="Z90" s="39">
        <f t="shared" si="122"/>
        <v>1</v>
      </c>
      <c r="AA90" s="39">
        <f t="shared" si="49"/>
        <v>1</v>
      </c>
      <c r="AB90" s="39">
        <f t="shared" si="49"/>
        <v>1</v>
      </c>
      <c r="AC90" s="39">
        <f t="shared" si="49"/>
        <v>1</v>
      </c>
      <c r="AD90" s="39">
        <f t="shared" si="136"/>
        <v>0.12254901960784313</v>
      </c>
      <c r="AE90" s="39">
        <f t="shared" si="137"/>
        <v>0.08247422680412371</v>
      </c>
      <c r="AF90" s="39">
        <f t="shared" si="138"/>
        <v>0.1588785046728972</v>
      </c>
      <c r="AG90" s="39">
        <f t="shared" si="139"/>
        <v>0.06372549019607843</v>
      </c>
      <c r="AH90" s="39">
        <f t="shared" si="140"/>
        <v>0.061855670103092786</v>
      </c>
      <c r="AI90" s="39">
        <f t="shared" si="141"/>
        <v>0.06542056074766354</v>
      </c>
      <c r="AJ90" s="122">
        <f t="shared" si="142"/>
        <v>25</v>
      </c>
      <c r="AK90" s="122">
        <f t="shared" si="143"/>
        <v>8</v>
      </c>
      <c r="AL90" s="122">
        <f t="shared" si="144"/>
        <v>17</v>
      </c>
      <c r="AM90" s="122">
        <f t="shared" si="145"/>
        <v>13</v>
      </c>
      <c r="AN90" s="122">
        <f t="shared" si="146"/>
        <v>6</v>
      </c>
      <c r="AO90" s="122">
        <f t="shared" si="147"/>
        <v>6.999999999999999</v>
      </c>
      <c r="AP90" s="110">
        <f t="shared" si="115"/>
        <v>0</v>
      </c>
      <c r="AQ90" s="110">
        <f t="shared" si="116"/>
        <v>0</v>
      </c>
      <c r="AR90" s="110">
        <f t="shared" si="117"/>
        <v>0</v>
      </c>
      <c r="AS90" s="110">
        <f t="shared" si="118"/>
        <v>0</v>
      </c>
      <c r="AT90" s="110">
        <f t="shared" si="119"/>
        <v>0</v>
      </c>
      <c r="AU90" s="110">
        <f t="shared" si="120"/>
        <v>0</v>
      </c>
    </row>
    <row r="91" spans="1:47" s="530" customFormat="1" ht="19.5" customHeight="1">
      <c r="A91" s="239">
        <v>72</v>
      </c>
      <c r="B91" s="531" t="s">
        <v>205</v>
      </c>
      <c r="C91" s="38">
        <f t="shared" si="109"/>
        <v>222</v>
      </c>
      <c r="D91" s="37">
        <v>116</v>
      </c>
      <c r="E91" s="38">
        <v>106</v>
      </c>
      <c r="F91" s="122">
        <f t="shared" si="102"/>
        <v>222</v>
      </c>
      <c r="G91" s="38">
        <v>116</v>
      </c>
      <c r="H91" s="38">
        <v>106</v>
      </c>
      <c r="I91" s="38">
        <f t="shared" si="110"/>
        <v>222</v>
      </c>
      <c r="J91" s="38">
        <v>116</v>
      </c>
      <c r="K91" s="38">
        <v>106</v>
      </c>
      <c r="L91" s="38">
        <f t="shared" si="111"/>
        <v>24</v>
      </c>
      <c r="M91" s="38">
        <v>11</v>
      </c>
      <c r="N91" s="38">
        <v>13</v>
      </c>
      <c r="O91" s="38">
        <f t="shared" si="103"/>
        <v>19</v>
      </c>
      <c r="P91" s="38">
        <v>7</v>
      </c>
      <c r="Q91" s="38">
        <v>12</v>
      </c>
      <c r="R91" s="38">
        <f t="shared" si="104"/>
        <v>0</v>
      </c>
      <c r="S91" s="38">
        <v>0</v>
      </c>
      <c r="T91" s="38">
        <v>0</v>
      </c>
      <c r="U91" s="38">
        <f t="shared" si="105"/>
        <v>0</v>
      </c>
      <c r="V91" s="38">
        <v>0</v>
      </c>
      <c r="W91" s="38">
        <v>0</v>
      </c>
      <c r="X91" s="116">
        <f t="shared" si="112"/>
        <v>100</v>
      </c>
      <c r="Y91" s="39">
        <f t="shared" si="121"/>
        <v>1</v>
      </c>
      <c r="Z91" s="39">
        <f t="shared" si="122"/>
        <v>1</v>
      </c>
      <c r="AA91" s="39">
        <f t="shared" si="49"/>
        <v>1</v>
      </c>
      <c r="AB91" s="39">
        <f t="shared" si="49"/>
        <v>1</v>
      </c>
      <c r="AC91" s="39">
        <f t="shared" si="49"/>
        <v>1</v>
      </c>
      <c r="AD91" s="39">
        <f t="shared" si="136"/>
        <v>0.10810810810810811</v>
      </c>
      <c r="AE91" s="39">
        <f t="shared" si="137"/>
        <v>0.09482758620689655</v>
      </c>
      <c r="AF91" s="39">
        <f t="shared" si="138"/>
        <v>0.12264150943396226</v>
      </c>
      <c r="AG91" s="39">
        <f t="shared" si="139"/>
        <v>0.08558558558558559</v>
      </c>
      <c r="AH91" s="39">
        <f t="shared" si="140"/>
        <v>0.0603448275862069</v>
      </c>
      <c r="AI91" s="39">
        <f t="shared" si="141"/>
        <v>0.11320754716981132</v>
      </c>
      <c r="AJ91" s="122">
        <f t="shared" si="142"/>
        <v>24</v>
      </c>
      <c r="AK91" s="122">
        <f t="shared" si="143"/>
        <v>11</v>
      </c>
      <c r="AL91" s="122">
        <f t="shared" si="144"/>
        <v>13</v>
      </c>
      <c r="AM91" s="122">
        <f t="shared" si="145"/>
        <v>19</v>
      </c>
      <c r="AN91" s="122">
        <f t="shared" si="146"/>
        <v>7</v>
      </c>
      <c r="AO91" s="122">
        <f t="shared" si="147"/>
        <v>12</v>
      </c>
      <c r="AP91" s="110">
        <f t="shared" si="115"/>
        <v>0</v>
      </c>
      <c r="AQ91" s="110">
        <f t="shared" si="116"/>
        <v>0</v>
      </c>
      <c r="AR91" s="110">
        <f t="shared" si="117"/>
        <v>0</v>
      </c>
      <c r="AS91" s="110">
        <f t="shared" si="118"/>
        <v>0</v>
      </c>
      <c r="AT91" s="110">
        <f t="shared" si="119"/>
        <v>0</v>
      </c>
      <c r="AU91" s="110">
        <f t="shared" si="120"/>
        <v>0</v>
      </c>
    </row>
    <row r="92" spans="1:47" s="530" customFormat="1" ht="19.5" customHeight="1">
      <c r="A92" s="239">
        <v>73</v>
      </c>
      <c r="B92" s="530" t="s">
        <v>210</v>
      </c>
      <c r="C92" s="38">
        <f t="shared" si="109"/>
        <v>133</v>
      </c>
      <c r="D92" s="37">
        <v>61</v>
      </c>
      <c r="E92" s="38">
        <v>72</v>
      </c>
      <c r="F92" s="122">
        <f t="shared" si="102"/>
        <v>133</v>
      </c>
      <c r="G92" s="38">
        <v>61</v>
      </c>
      <c r="H92" s="38">
        <v>72</v>
      </c>
      <c r="I92" s="38">
        <f t="shared" si="110"/>
        <v>133</v>
      </c>
      <c r="J92" s="38">
        <v>61</v>
      </c>
      <c r="K92" s="38">
        <v>72</v>
      </c>
      <c r="L92" s="38">
        <f t="shared" si="111"/>
        <v>16</v>
      </c>
      <c r="M92" s="38">
        <v>7</v>
      </c>
      <c r="N92" s="38">
        <v>9</v>
      </c>
      <c r="O92" s="38">
        <f t="shared" si="103"/>
        <v>27</v>
      </c>
      <c r="P92" s="38">
        <v>12</v>
      </c>
      <c r="Q92" s="38">
        <v>15</v>
      </c>
      <c r="R92" s="38">
        <f t="shared" si="104"/>
        <v>1</v>
      </c>
      <c r="S92" s="38">
        <v>1</v>
      </c>
      <c r="T92" s="38">
        <v>0</v>
      </c>
      <c r="U92" s="38">
        <f t="shared" si="105"/>
        <v>6</v>
      </c>
      <c r="V92" s="38">
        <v>5</v>
      </c>
      <c r="W92" s="38">
        <v>1</v>
      </c>
      <c r="X92" s="116">
        <f>F92*100/C92</f>
        <v>100</v>
      </c>
      <c r="Y92" s="39">
        <f t="shared" si="121"/>
        <v>1</v>
      </c>
      <c r="Z92" s="39">
        <f t="shared" si="122"/>
        <v>1</v>
      </c>
      <c r="AA92" s="39">
        <f t="shared" si="49"/>
        <v>1</v>
      </c>
      <c r="AB92" s="39">
        <f t="shared" si="49"/>
        <v>1</v>
      </c>
      <c r="AC92" s="39">
        <f t="shared" si="49"/>
        <v>1</v>
      </c>
      <c r="AD92" s="39">
        <f>L92/F92</f>
        <v>0.12030075187969924</v>
      </c>
      <c r="AE92" s="39">
        <f t="shared" si="137"/>
        <v>0.11475409836065574</v>
      </c>
      <c r="AF92" s="39">
        <f t="shared" si="138"/>
        <v>0.125</v>
      </c>
      <c r="AG92" s="39">
        <f t="shared" si="139"/>
        <v>0.20300751879699247</v>
      </c>
      <c r="AH92" s="39">
        <f t="shared" si="140"/>
        <v>0.19672131147540983</v>
      </c>
      <c r="AI92" s="39">
        <f t="shared" si="141"/>
        <v>0.20833333333333334</v>
      </c>
      <c r="AJ92" s="122">
        <f t="shared" si="142"/>
        <v>16</v>
      </c>
      <c r="AK92" s="122">
        <f t="shared" si="143"/>
        <v>7</v>
      </c>
      <c r="AL92" s="122">
        <f t="shared" si="144"/>
        <v>9</v>
      </c>
      <c r="AM92" s="122">
        <f t="shared" si="145"/>
        <v>27</v>
      </c>
      <c r="AN92" s="122">
        <f t="shared" si="146"/>
        <v>12</v>
      </c>
      <c r="AO92" s="122">
        <f t="shared" si="147"/>
        <v>15</v>
      </c>
      <c r="AP92" s="110">
        <f>R92/F92</f>
        <v>0.007518796992481203</v>
      </c>
      <c r="AQ92" s="110">
        <f t="shared" si="116"/>
        <v>0.01639344262295082</v>
      </c>
      <c r="AR92" s="110">
        <f t="shared" si="117"/>
        <v>0</v>
      </c>
      <c r="AS92" s="110">
        <f t="shared" si="118"/>
        <v>0.045112781954887216</v>
      </c>
      <c r="AT92" s="110">
        <f t="shared" si="119"/>
        <v>0.08196721311475409</v>
      </c>
      <c r="AU92" s="110">
        <f t="shared" si="120"/>
        <v>0.013888888888888888</v>
      </c>
    </row>
    <row r="93" spans="1:47" s="530" customFormat="1" ht="19.5" customHeight="1">
      <c r="A93" s="239">
        <v>74</v>
      </c>
      <c r="B93" s="531" t="s">
        <v>206</v>
      </c>
      <c r="C93" s="38">
        <f t="shared" si="109"/>
        <v>311</v>
      </c>
      <c r="D93" s="37">
        <v>170</v>
      </c>
      <c r="E93" s="38">
        <v>141</v>
      </c>
      <c r="F93" s="122">
        <f t="shared" si="102"/>
        <v>311</v>
      </c>
      <c r="G93" s="38">
        <v>170</v>
      </c>
      <c r="H93" s="38">
        <v>141</v>
      </c>
      <c r="I93" s="38">
        <f t="shared" si="110"/>
        <v>311</v>
      </c>
      <c r="J93" s="38">
        <v>170</v>
      </c>
      <c r="K93" s="38">
        <v>141</v>
      </c>
      <c r="L93" s="38">
        <f t="shared" si="111"/>
        <v>27</v>
      </c>
      <c r="M93" s="38">
        <v>16</v>
      </c>
      <c r="N93" s="38">
        <v>11</v>
      </c>
      <c r="O93" s="38">
        <f t="shared" si="103"/>
        <v>21</v>
      </c>
      <c r="P93" s="38">
        <v>13</v>
      </c>
      <c r="Q93" s="38">
        <v>8</v>
      </c>
      <c r="R93" s="38">
        <f t="shared" si="104"/>
        <v>2</v>
      </c>
      <c r="S93" s="38">
        <v>1</v>
      </c>
      <c r="T93" s="38">
        <v>1</v>
      </c>
      <c r="U93" s="38">
        <f t="shared" si="105"/>
        <v>0</v>
      </c>
      <c r="V93" s="38">
        <v>0</v>
      </c>
      <c r="W93" s="38">
        <v>0</v>
      </c>
      <c r="X93" s="116">
        <f>F93*100/C93</f>
        <v>100</v>
      </c>
      <c r="Y93" s="39">
        <f t="shared" si="121"/>
        <v>1</v>
      </c>
      <c r="Z93" s="39">
        <f t="shared" si="122"/>
        <v>1</v>
      </c>
      <c r="AA93" s="39">
        <f aca="true" t="shared" si="148" ref="AA93:AD134">I93/C93</f>
        <v>1</v>
      </c>
      <c r="AB93" s="39">
        <f t="shared" si="148"/>
        <v>1</v>
      </c>
      <c r="AC93" s="39">
        <f t="shared" si="148"/>
        <v>1</v>
      </c>
      <c r="AD93" s="39">
        <f>L93/F93</f>
        <v>0.08681672025723473</v>
      </c>
      <c r="AE93" s="39">
        <f t="shared" si="137"/>
        <v>0.09411764705882353</v>
      </c>
      <c r="AF93" s="39">
        <f t="shared" si="138"/>
        <v>0.07801418439716312</v>
      </c>
      <c r="AG93" s="39">
        <f t="shared" si="139"/>
        <v>0.06752411575562701</v>
      </c>
      <c r="AH93" s="39">
        <f t="shared" si="140"/>
        <v>0.07647058823529412</v>
      </c>
      <c r="AI93" s="39">
        <f t="shared" si="141"/>
        <v>0.05673758865248227</v>
      </c>
      <c r="AJ93" s="122">
        <f t="shared" si="142"/>
        <v>27.000000000000004</v>
      </c>
      <c r="AK93" s="122">
        <f t="shared" si="143"/>
        <v>16</v>
      </c>
      <c r="AL93" s="122">
        <f t="shared" si="144"/>
        <v>11</v>
      </c>
      <c r="AM93" s="122">
        <f t="shared" si="145"/>
        <v>21</v>
      </c>
      <c r="AN93" s="122">
        <f t="shared" si="146"/>
        <v>13.000000000000002</v>
      </c>
      <c r="AO93" s="122">
        <f t="shared" si="147"/>
        <v>8</v>
      </c>
      <c r="AP93" s="110">
        <f>R93/F93</f>
        <v>0.006430868167202572</v>
      </c>
      <c r="AQ93" s="110">
        <f t="shared" si="116"/>
        <v>0.0058823529411764705</v>
      </c>
      <c r="AR93" s="110">
        <f t="shared" si="117"/>
        <v>0.0070921985815602835</v>
      </c>
      <c r="AS93" s="110">
        <f t="shared" si="118"/>
        <v>0</v>
      </c>
      <c r="AT93" s="110">
        <f t="shared" si="119"/>
        <v>0</v>
      </c>
      <c r="AU93" s="110">
        <f t="shared" si="120"/>
        <v>0</v>
      </c>
    </row>
    <row r="94" spans="1:47" s="530" customFormat="1" ht="19.5" customHeight="1">
      <c r="A94" s="239">
        <v>75</v>
      </c>
      <c r="B94" s="531" t="s">
        <v>207</v>
      </c>
      <c r="C94" s="38">
        <f t="shared" si="109"/>
        <v>226</v>
      </c>
      <c r="D94" s="37">
        <v>132</v>
      </c>
      <c r="E94" s="38">
        <v>94</v>
      </c>
      <c r="F94" s="122">
        <f t="shared" si="102"/>
        <v>226</v>
      </c>
      <c r="G94" s="38">
        <v>132</v>
      </c>
      <c r="H94" s="38">
        <v>94</v>
      </c>
      <c r="I94" s="38">
        <f t="shared" si="110"/>
        <v>226</v>
      </c>
      <c r="J94" s="38">
        <v>132</v>
      </c>
      <c r="K94" s="38">
        <v>94</v>
      </c>
      <c r="L94" s="38">
        <f t="shared" si="111"/>
        <v>12</v>
      </c>
      <c r="M94" s="38">
        <v>4</v>
      </c>
      <c r="N94" s="38">
        <v>8</v>
      </c>
      <c r="O94" s="38">
        <f t="shared" si="103"/>
        <v>9</v>
      </c>
      <c r="P94" s="38">
        <v>4</v>
      </c>
      <c r="Q94" s="38">
        <v>5</v>
      </c>
      <c r="R94" s="38">
        <f t="shared" si="104"/>
        <v>2</v>
      </c>
      <c r="S94" s="38">
        <v>1</v>
      </c>
      <c r="T94" s="38">
        <v>1</v>
      </c>
      <c r="U94" s="38">
        <f t="shared" si="105"/>
        <v>0</v>
      </c>
      <c r="V94" s="38">
        <v>0</v>
      </c>
      <c r="W94" s="38">
        <v>0</v>
      </c>
      <c r="X94" s="116">
        <f t="shared" si="112"/>
        <v>100</v>
      </c>
      <c r="Y94" s="39">
        <f t="shared" si="121"/>
        <v>1</v>
      </c>
      <c r="Z94" s="39">
        <f t="shared" si="122"/>
        <v>1</v>
      </c>
      <c r="AA94" s="39">
        <f t="shared" si="148"/>
        <v>1</v>
      </c>
      <c r="AB94" s="39">
        <f t="shared" si="148"/>
        <v>1</v>
      </c>
      <c r="AC94" s="39">
        <f t="shared" si="148"/>
        <v>1</v>
      </c>
      <c r="AD94" s="39">
        <f t="shared" si="136"/>
        <v>0.05309734513274336</v>
      </c>
      <c r="AE94" s="39">
        <f t="shared" si="137"/>
        <v>0.030303030303030304</v>
      </c>
      <c r="AF94" s="39">
        <f t="shared" si="138"/>
        <v>0.0851063829787234</v>
      </c>
      <c r="AG94" s="39">
        <f t="shared" si="139"/>
        <v>0.03982300884955752</v>
      </c>
      <c r="AH94" s="39">
        <f t="shared" si="140"/>
        <v>0.030303030303030304</v>
      </c>
      <c r="AI94" s="39">
        <f t="shared" si="141"/>
        <v>0.05319148936170213</v>
      </c>
      <c r="AJ94" s="122">
        <f t="shared" si="142"/>
        <v>12</v>
      </c>
      <c r="AK94" s="122">
        <f t="shared" si="143"/>
        <v>4</v>
      </c>
      <c r="AL94" s="122">
        <f t="shared" si="144"/>
        <v>8</v>
      </c>
      <c r="AM94" s="122">
        <f t="shared" si="145"/>
        <v>9</v>
      </c>
      <c r="AN94" s="122">
        <f t="shared" si="146"/>
        <v>4</v>
      </c>
      <c r="AO94" s="122">
        <f t="shared" si="147"/>
        <v>5</v>
      </c>
      <c r="AP94" s="110">
        <f t="shared" si="115"/>
        <v>0.008849557522123894</v>
      </c>
      <c r="AQ94" s="110">
        <f t="shared" si="116"/>
        <v>0.007575757575757576</v>
      </c>
      <c r="AR94" s="110">
        <f t="shared" si="117"/>
        <v>0.010638297872340425</v>
      </c>
      <c r="AS94" s="110">
        <f t="shared" si="118"/>
        <v>0</v>
      </c>
      <c r="AT94" s="110">
        <f t="shared" si="119"/>
        <v>0</v>
      </c>
      <c r="AU94" s="110">
        <f t="shared" si="120"/>
        <v>0</v>
      </c>
    </row>
    <row r="95" spans="1:47" s="530" customFormat="1" ht="19.5" customHeight="1">
      <c r="A95" s="239">
        <v>76</v>
      </c>
      <c r="B95" s="531" t="s">
        <v>89</v>
      </c>
      <c r="C95" s="38">
        <f t="shared" si="109"/>
        <v>200</v>
      </c>
      <c r="D95" s="37">
        <v>111</v>
      </c>
      <c r="E95" s="38">
        <v>89</v>
      </c>
      <c r="F95" s="122">
        <f t="shared" si="102"/>
        <v>200</v>
      </c>
      <c r="G95" s="38">
        <v>111</v>
      </c>
      <c r="H95" s="38">
        <v>89</v>
      </c>
      <c r="I95" s="38">
        <f t="shared" si="110"/>
        <v>200</v>
      </c>
      <c r="J95" s="38">
        <v>111</v>
      </c>
      <c r="K95" s="38">
        <v>89</v>
      </c>
      <c r="L95" s="38">
        <f t="shared" si="111"/>
        <v>25</v>
      </c>
      <c r="M95" s="38">
        <v>11</v>
      </c>
      <c r="N95" s="38">
        <v>14</v>
      </c>
      <c r="O95" s="38">
        <f t="shared" si="103"/>
        <v>14</v>
      </c>
      <c r="P95" s="38">
        <v>6</v>
      </c>
      <c r="Q95" s="38">
        <v>8</v>
      </c>
      <c r="R95" s="38">
        <f t="shared" si="104"/>
        <v>5</v>
      </c>
      <c r="S95" s="38">
        <v>2</v>
      </c>
      <c r="T95" s="38">
        <v>3</v>
      </c>
      <c r="U95" s="38">
        <f t="shared" si="105"/>
        <v>5</v>
      </c>
      <c r="V95" s="38">
        <v>2</v>
      </c>
      <c r="W95" s="38">
        <v>3</v>
      </c>
      <c r="X95" s="116">
        <f t="shared" si="112"/>
        <v>100</v>
      </c>
      <c r="Y95" s="39">
        <f t="shared" si="121"/>
        <v>1</v>
      </c>
      <c r="Z95" s="39">
        <f t="shared" si="122"/>
        <v>1</v>
      </c>
      <c r="AA95" s="39">
        <f t="shared" si="148"/>
        <v>1</v>
      </c>
      <c r="AB95" s="39">
        <f t="shared" si="148"/>
        <v>1</v>
      </c>
      <c r="AC95" s="39">
        <f t="shared" si="148"/>
        <v>1</v>
      </c>
      <c r="AD95" s="39">
        <f t="shared" si="136"/>
        <v>0.125</v>
      </c>
      <c r="AE95" s="39">
        <f t="shared" si="137"/>
        <v>0.0990990990990991</v>
      </c>
      <c r="AF95" s="39">
        <f t="shared" si="138"/>
        <v>0.15730337078651685</v>
      </c>
      <c r="AG95" s="39">
        <f t="shared" si="139"/>
        <v>0.07</v>
      </c>
      <c r="AH95" s="39">
        <f t="shared" si="140"/>
        <v>0.05405405405405406</v>
      </c>
      <c r="AI95" s="39">
        <f t="shared" si="141"/>
        <v>0.0898876404494382</v>
      </c>
      <c r="AJ95" s="122">
        <f t="shared" si="142"/>
        <v>25</v>
      </c>
      <c r="AK95" s="122">
        <f t="shared" si="143"/>
        <v>11</v>
      </c>
      <c r="AL95" s="122">
        <f t="shared" si="144"/>
        <v>14</v>
      </c>
      <c r="AM95" s="122">
        <f t="shared" si="145"/>
        <v>14.000000000000002</v>
      </c>
      <c r="AN95" s="122">
        <f t="shared" si="146"/>
        <v>6</v>
      </c>
      <c r="AO95" s="122">
        <f t="shared" si="147"/>
        <v>8</v>
      </c>
      <c r="AP95" s="110">
        <f t="shared" si="115"/>
        <v>0.025</v>
      </c>
      <c r="AQ95" s="110">
        <f t="shared" si="116"/>
        <v>0.018018018018018018</v>
      </c>
      <c r="AR95" s="110">
        <f t="shared" si="117"/>
        <v>0.033707865168539325</v>
      </c>
      <c r="AS95" s="110">
        <f t="shared" si="118"/>
        <v>0.025</v>
      </c>
      <c r="AT95" s="110">
        <f t="shared" si="119"/>
        <v>0.018018018018018018</v>
      </c>
      <c r="AU95" s="110">
        <f t="shared" si="120"/>
        <v>0.033707865168539325</v>
      </c>
    </row>
    <row r="96" spans="1:47" s="530" customFormat="1" ht="19.5" customHeight="1">
      <c r="A96" s="239">
        <v>77</v>
      </c>
      <c r="B96" s="531" t="s">
        <v>90</v>
      </c>
      <c r="C96" s="38">
        <f t="shared" si="109"/>
        <v>240</v>
      </c>
      <c r="D96" s="37">
        <v>118</v>
      </c>
      <c r="E96" s="38">
        <v>122</v>
      </c>
      <c r="F96" s="122">
        <f t="shared" si="102"/>
        <v>240</v>
      </c>
      <c r="G96" s="38">
        <v>118</v>
      </c>
      <c r="H96" s="38">
        <v>122</v>
      </c>
      <c r="I96" s="38">
        <f t="shared" si="110"/>
        <v>240</v>
      </c>
      <c r="J96" s="38">
        <v>118</v>
      </c>
      <c r="K96" s="38">
        <v>122</v>
      </c>
      <c r="L96" s="38">
        <f t="shared" si="111"/>
        <v>12</v>
      </c>
      <c r="M96" s="38">
        <v>5</v>
      </c>
      <c r="N96" s="38">
        <v>7</v>
      </c>
      <c r="O96" s="38">
        <f t="shared" si="103"/>
        <v>12</v>
      </c>
      <c r="P96" s="38">
        <v>5</v>
      </c>
      <c r="Q96" s="38">
        <v>7</v>
      </c>
      <c r="R96" s="38">
        <f t="shared" si="104"/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116">
        <f t="shared" si="112"/>
        <v>100</v>
      </c>
      <c r="Y96" s="39">
        <f t="shared" si="121"/>
        <v>1</v>
      </c>
      <c r="Z96" s="39">
        <f t="shared" si="122"/>
        <v>1</v>
      </c>
      <c r="AA96" s="39">
        <f t="shared" si="148"/>
        <v>1</v>
      </c>
      <c r="AB96" s="39">
        <f t="shared" si="148"/>
        <v>1</v>
      </c>
      <c r="AC96" s="39">
        <f t="shared" si="148"/>
        <v>1</v>
      </c>
      <c r="AD96" s="39">
        <f t="shared" si="136"/>
        <v>0.05</v>
      </c>
      <c r="AE96" s="39">
        <f t="shared" si="137"/>
        <v>0.0423728813559322</v>
      </c>
      <c r="AF96" s="39">
        <f t="shared" si="138"/>
        <v>0.05737704918032787</v>
      </c>
      <c r="AG96" s="39">
        <f t="shared" si="139"/>
        <v>0.05</v>
      </c>
      <c r="AH96" s="39">
        <f t="shared" si="140"/>
        <v>0.0423728813559322</v>
      </c>
      <c r="AI96" s="39">
        <f t="shared" si="141"/>
        <v>0.05737704918032787</v>
      </c>
      <c r="AJ96" s="122">
        <f t="shared" si="142"/>
        <v>12</v>
      </c>
      <c r="AK96" s="122">
        <f t="shared" si="143"/>
        <v>5</v>
      </c>
      <c r="AL96" s="122">
        <f t="shared" si="144"/>
        <v>7</v>
      </c>
      <c r="AM96" s="122">
        <f t="shared" si="145"/>
        <v>12</v>
      </c>
      <c r="AN96" s="122">
        <f t="shared" si="146"/>
        <v>5</v>
      </c>
      <c r="AO96" s="122">
        <f t="shared" si="147"/>
        <v>7</v>
      </c>
      <c r="AP96" s="110">
        <f t="shared" si="115"/>
        <v>0</v>
      </c>
      <c r="AQ96" s="110">
        <f t="shared" si="116"/>
        <v>0</v>
      </c>
      <c r="AR96" s="110">
        <f t="shared" si="117"/>
        <v>0</v>
      </c>
      <c r="AS96" s="110">
        <f t="shared" si="118"/>
        <v>0</v>
      </c>
      <c r="AT96" s="110">
        <f t="shared" si="119"/>
        <v>0</v>
      </c>
      <c r="AU96" s="110">
        <f t="shared" si="120"/>
        <v>0</v>
      </c>
    </row>
    <row r="97" spans="1:47" s="530" customFormat="1" ht="19.5" customHeight="1">
      <c r="A97" s="239">
        <v>78</v>
      </c>
      <c r="B97" s="531" t="s">
        <v>91</v>
      </c>
      <c r="C97" s="38">
        <f t="shared" si="109"/>
        <v>248</v>
      </c>
      <c r="D97" s="37">
        <v>138</v>
      </c>
      <c r="E97" s="38">
        <v>110</v>
      </c>
      <c r="F97" s="122">
        <f t="shared" si="102"/>
        <v>248</v>
      </c>
      <c r="G97" s="38">
        <v>138</v>
      </c>
      <c r="H97" s="38">
        <v>110</v>
      </c>
      <c r="I97" s="38">
        <f t="shared" si="110"/>
        <v>248</v>
      </c>
      <c r="J97" s="38">
        <v>138</v>
      </c>
      <c r="K97" s="38">
        <v>110</v>
      </c>
      <c r="L97" s="38">
        <f t="shared" si="111"/>
        <v>25</v>
      </c>
      <c r="M97" s="38">
        <v>15</v>
      </c>
      <c r="N97" s="38">
        <v>10</v>
      </c>
      <c r="O97" s="38">
        <f t="shared" si="103"/>
        <v>19</v>
      </c>
      <c r="P97" s="38">
        <v>11</v>
      </c>
      <c r="Q97" s="38">
        <v>8</v>
      </c>
      <c r="R97" s="38">
        <f t="shared" si="104"/>
        <v>0</v>
      </c>
      <c r="S97" s="38">
        <v>0</v>
      </c>
      <c r="T97" s="38">
        <v>0</v>
      </c>
      <c r="U97" s="38">
        <f t="shared" si="105"/>
        <v>0</v>
      </c>
      <c r="V97" s="38">
        <v>0</v>
      </c>
      <c r="W97" s="38">
        <v>0</v>
      </c>
      <c r="X97" s="116">
        <f t="shared" si="112"/>
        <v>100</v>
      </c>
      <c r="Y97" s="39">
        <f t="shared" si="121"/>
        <v>1</v>
      </c>
      <c r="Z97" s="39">
        <f t="shared" si="122"/>
        <v>1</v>
      </c>
      <c r="AA97" s="39">
        <f t="shared" si="148"/>
        <v>1</v>
      </c>
      <c r="AB97" s="39">
        <f t="shared" si="148"/>
        <v>1</v>
      </c>
      <c r="AC97" s="39">
        <f t="shared" si="148"/>
        <v>1</v>
      </c>
      <c r="AD97" s="39">
        <f t="shared" si="136"/>
        <v>0.10080645161290322</v>
      </c>
      <c r="AE97" s="39">
        <f t="shared" si="137"/>
        <v>0.10869565217391304</v>
      </c>
      <c r="AF97" s="39">
        <f t="shared" si="138"/>
        <v>0.09090909090909091</v>
      </c>
      <c r="AG97" s="39">
        <f t="shared" si="139"/>
        <v>0.07661290322580645</v>
      </c>
      <c r="AH97" s="39">
        <f t="shared" si="140"/>
        <v>0.07971014492753623</v>
      </c>
      <c r="AI97" s="39">
        <f t="shared" si="141"/>
        <v>0.07272727272727272</v>
      </c>
      <c r="AJ97" s="122">
        <f t="shared" si="142"/>
        <v>25</v>
      </c>
      <c r="AK97" s="122">
        <f t="shared" si="143"/>
        <v>15</v>
      </c>
      <c r="AL97" s="122">
        <f t="shared" si="144"/>
        <v>10</v>
      </c>
      <c r="AM97" s="122">
        <f t="shared" si="145"/>
        <v>19</v>
      </c>
      <c r="AN97" s="122">
        <f t="shared" si="146"/>
        <v>10.999999999999998</v>
      </c>
      <c r="AO97" s="122">
        <f t="shared" si="147"/>
        <v>8</v>
      </c>
      <c r="AP97" s="110">
        <f t="shared" si="115"/>
        <v>0</v>
      </c>
      <c r="AQ97" s="110">
        <f t="shared" si="116"/>
        <v>0</v>
      </c>
      <c r="AR97" s="110">
        <f t="shared" si="117"/>
        <v>0</v>
      </c>
      <c r="AS97" s="110">
        <f t="shared" si="118"/>
        <v>0</v>
      </c>
      <c r="AT97" s="110">
        <f t="shared" si="119"/>
        <v>0</v>
      </c>
      <c r="AU97" s="110">
        <f t="shared" si="120"/>
        <v>0</v>
      </c>
    </row>
    <row r="98" spans="1:47" s="530" customFormat="1" ht="19.5" customHeight="1">
      <c r="A98" s="239">
        <v>79</v>
      </c>
      <c r="B98" s="531" t="s">
        <v>95</v>
      </c>
      <c r="C98" s="38">
        <f t="shared" si="109"/>
        <v>120</v>
      </c>
      <c r="D98" s="37">
        <v>74</v>
      </c>
      <c r="E98" s="38">
        <v>46</v>
      </c>
      <c r="F98" s="122">
        <f t="shared" si="102"/>
        <v>120</v>
      </c>
      <c r="G98" s="38">
        <v>74</v>
      </c>
      <c r="H98" s="38">
        <v>46</v>
      </c>
      <c r="I98" s="38">
        <f t="shared" si="110"/>
        <v>120</v>
      </c>
      <c r="J98" s="38">
        <v>74</v>
      </c>
      <c r="K98" s="38">
        <v>46</v>
      </c>
      <c r="L98" s="38">
        <f t="shared" si="111"/>
        <v>10</v>
      </c>
      <c r="M98" s="38">
        <v>9</v>
      </c>
      <c r="N98" s="38">
        <v>1</v>
      </c>
      <c r="O98" s="38">
        <f t="shared" si="103"/>
        <v>7</v>
      </c>
      <c r="P98" s="38">
        <v>6</v>
      </c>
      <c r="Q98" s="38">
        <v>1</v>
      </c>
      <c r="R98" s="38">
        <f t="shared" si="104"/>
        <v>0</v>
      </c>
      <c r="S98" s="38">
        <v>0</v>
      </c>
      <c r="T98" s="38">
        <v>0</v>
      </c>
      <c r="U98" s="38">
        <f t="shared" si="105"/>
        <v>0</v>
      </c>
      <c r="V98" s="38">
        <v>0</v>
      </c>
      <c r="W98" s="38">
        <v>0</v>
      </c>
      <c r="X98" s="116">
        <f t="shared" si="112"/>
        <v>100</v>
      </c>
      <c r="Y98" s="39">
        <f t="shared" si="121"/>
        <v>1</v>
      </c>
      <c r="Z98" s="39">
        <f t="shared" si="122"/>
        <v>1</v>
      </c>
      <c r="AA98" s="39">
        <f t="shared" si="148"/>
        <v>1</v>
      </c>
      <c r="AB98" s="39">
        <f t="shared" si="148"/>
        <v>1</v>
      </c>
      <c r="AC98" s="39">
        <f t="shared" si="148"/>
        <v>1</v>
      </c>
      <c r="AD98" s="39">
        <f t="shared" si="136"/>
        <v>0.08333333333333333</v>
      </c>
      <c r="AE98" s="39">
        <f t="shared" si="137"/>
        <v>0.12162162162162163</v>
      </c>
      <c r="AF98" s="39">
        <f t="shared" si="138"/>
        <v>0.021739130434782608</v>
      </c>
      <c r="AG98" s="39">
        <f t="shared" si="139"/>
        <v>0.058333333333333334</v>
      </c>
      <c r="AH98" s="39">
        <f t="shared" si="140"/>
        <v>0.08108108108108109</v>
      </c>
      <c r="AI98" s="39">
        <f t="shared" si="141"/>
        <v>0.021739130434782608</v>
      </c>
      <c r="AJ98" s="122">
        <f t="shared" si="142"/>
        <v>10</v>
      </c>
      <c r="AK98" s="122">
        <f t="shared" si="143"/>
        <v>9</v>
      </c>
      <c r="AL98" s="122">
        <f t="shared" si="144"/>
        <v>1</v>
      </c>
      <c r="AM98" s="122">
        <f t="shared" si="145"/>
        <v>7</v>
      </c>
      <c r="AN98" s="122">
        <f t="shared" si="146"/>
        <v>6</v>
      </c>
      <c r="AO98" s="122">
        <f t="shared" si="147"/>
        <v>1</v>
      </c>
      <c r="AP98" s="110">
        <f t="shared" si="115"/>
        <v>0</v>
      </c>
      <c r="AQ98" s="110">
        <f t="shared" si="116"/>
        <v>0</v>
      </c>
      <c r="AR98" s="110">
        <f t="shared" si="117"/>
        <v>0</v>
      </c>
      <c r="AS98" s="110">
        <f t="shared" si="118"/>
        <v>0</v>
      </c>
      <c r="AT98" s="110">
        <f t="shared" si="119"/>
        <v>0</v>
      </c>
      <c r="AU98" s="110">
        <f t="shared" si="120"/>
        <v>0</v>
      </c>
    </row>
    <row r="99" spans="1:47" s="530" customFormat="1" ht="19.5" customHeight="1">
      <c r="A99" s="239">
        <v>80</v>
      </c>
      <c r="B99" s="530" t="s">
        <v>92</v>
      </c>
      <c r="C99" s="38">
        <f t="shared" si="109"/>
        <v>235</v>
      </c>
      <c r="D99" s="37">
        <v>145</v>
      </c>
      <c r="E99" s="38">
        <v>90</v>
      </c>
      <c r="F99" s="122">
        <f t="shared" si="102"/>
        <v>235</v>
      </c>
      <c r="G99" s="38">
        <v>145</v>
      </c>
      <c r="H99" s="38">
        <v>90</v>
      </c>
      <c r="I99" s="38">
        <f t="shared" si="110"/>
        <v>235</v>
      </c>
      <c r="J99" s="38">
        <v>145</v>
      </c>
      <c r="K99" s="38">
        <v>90</v>
      </c>
      <c r="L99" s="38">
        <f t="shared" si="111"/>
        <v>9</v>
      </c>
      <c r="M99" s="38">
        <v>5</v>
      </c>
      <c r="N99" s="38">
        <v>4</v>
      </c>
      <c r="O99" s="38">
        <f t="shared" si="103"/>
        <v>0</v>
      </c>
      <c r="P99" s="38">
        <v>0</v>
      </c>
      <c r="Q99" s="38">
        <v>0</v>
      </c>
      <c r="R99" s="38">
        <f t="shared" si="104"/>
        <v>0</v>
      </c>
      <c r="S99" s="38">
        <v>0</v>
      </c>
      <c r="T99" s="38">
        <v>0</v>
      </c>
      <c r="U99" s="38">
        <f t="shared" si="105"/>
        <v>0</v>
      </c>
      <c r="V99" s="38">
        <v>0</v>
      </c>
      <c r="W99" s="38">
        <v>0</v>
      </c>
      <c r="X99" s="116">
        <f t="shared" si="112"/>
        <v>100</v>
      </c>
      <c r="Y99" s="39">
        <f t="shared" si="121"/>
        <v>1</v>
      </c>
      <c r="Z99" s="39">
        <f t="shared" si="122"/>
        <v>1</v>
      </c>
      <c r="AA99" s="39">
        <f t="shared" si="148"/>
        <v>1</v>
      </c>
      <c r="AB99" s="39">
        <f t="shared" si="148"/>
        <v>1</v>
      </c>
      <c r="AC99" s="39">
        <f t="shared" si="148"/>
        <v>1</v>
      </c>
      <c r="AD99" s="39">
        <f t="shared" si="136"/>
        <v>0.03829787234042553</v>
      </c>
      <c r="AE99" s="39">
        <f t="shared" si="137"/>
        <v>0.034482758620689655</v>
      </c>
      <c r="AF99" s="39">
        <f t="shared" si="138"/>
        <v>0.044444444444444446</v>
      </c>
      <c r="AG99" s="39">
        <f t="shared" si="139"/>
        <v>0</v>
      </c>
      <c r="AH99" s="39">
        <f t="shared" si="140"/>
        <v>0</v>
      </c>
      <c r="AI99" s="39">
        <f t="shared" si="141"/>
        <v>0</v>
      </c>
      <c r="AJ99" s="122">
        <f t="shared" si="142"/>
        <v>9</v>
      </c>
      <c r="AK99" s="122">
        <f t="shared" si="143"/>
        <v>5</v>
      </c>
      <c r="AL99" s="122">
        <f t="shared" si="144"/>
        <v>4</v>
      </c>
      <c r="AM99" s="122">
        <f t="shared" si="145"/>
        <v>0</v>
      </c>
      <c r="AN99" s="122">
        <f t="shared" si="146"/>
        <v>0</v>
      </c>
      <c r="AO99" s="122">
        <f t="shared" si="147"/>
        <v>0</v>
      </c>
      <c r="AP99" s="110">
        <f t="shared" si="115"/>
        <v>0</v>
      </c>
      <c r="AQ99" s="110">
        <f t="shared" si="116"/>
        <v>0</v>
      </c>
      <c r="AR99" s="110">
        <f t="shared" si="117"/>
        <v>0</v>
      </c>
      <c r="AS99" s="110">
        <f t="shared" si="118"/>
        <v>0</v>
      </c>
      <c r="AT99" s="110">
        <f t="shared" si="119"/>
        <v>0</v>
      </c>
      <c r="AU99" s="110">
        <f t="shared" si="120"/>
        <v>0</v>
      </c>
    </row>
    <row r="100" spans="1:47" s="530" customFormat="1" ht="19.5" customHeight="1">
      <c r="A100" s="239">
        <v>81</v>
      </c>
      <c r="B100" s="531" t="s">
        <v>208</v>
      </c>
      <c r="C100" s="38">
        <f t="shared" si="109"/>
        <v>195</v>
      </c>
      <c r="D100" s="37">
        <v>101</v>
      </c>
      <c r="E100" s="38">
        <v>94</v>
      </c>
      <c r="F100" s="122">
        <f t="shared" si="102"/>
        <v>195</v>
      </c>
      <c r="G100" s="38">
        <v>101</v>
      </c>
      <c r="H100" s="38">
        <v>94</v>
      </c>
      <c r="I100" s="38">
        <f t="shared" si="110"/>
        <v>195</v>
      </c>
      <c r="J100" s="38">
        <v>101</v>
      </c>
      <c r="K100" s="38">
        <v>94</v>
      </c>
      <c r="L100" s="38">
        <f t="shared" si="111"/>
        <v>15</v>
      </c>
      <c r="M100" s="38">
        <v>8</v>
      </c>
      <c r="N100" s="38">
        <v>7</v>
      </c>
      <c r="O100" s="38">
        <f t="shared" si="103"/>
        <v>8</v>
      </c>
      <c r="P100" s="38">
        <v>4</v>
      </c>
      <c r="Q100" s="38">
        <v>4</v>
      </c>
      <c r="R100" s="38">
        <f t="shared" si="104"/>
        <v>0</v>
      </c>
      <c r="S100" s="38">
        <v>0</v>
      </c>
      <c r="T100" s="38">
        <v>0</v>
      </c>
      <c r="U100" s="38">
        <v>0</v>
      </c>
      <c r="V100" s="38">
        <v>0</v>
      </c>
      <c r="W100" s="38">
        <v>0</v>
      </c>
      <c r="X100" s="116">
        <f t="shared" si="112"/>
        <v>100</v>
      </c>
      <c r="Y100" s="39">
        <f t="shared" si="121"/>
        <v>1</v>
      </c>
      <c r="Z100" s="39">
        <f t="shared" si="122"/>
        <v>1</v>
      </c>
      <c r="AA100" s="39">
        <f t="shared" si="148"/>
        <v>1</v>
      </c>
      <c r="AB100" s="39">
        <f t="shared" si="148"/>
        <v>1</v>
      </c>
      <c r="AC100" s="39">
        <f t="shared" si="148"/>
        <v>1</v>
      </c>
      <c r="AD100" s="39">
        <f t="shared" si="136"/>
        <v>0.07692307692307693</v>
      </c>
      <c r="AE100" s="39">
        <f t="shared" si="137"/>
        <v>0.07920792079207921</v>
      </c>
      <c r="AF100" s="39">
        <f t="shared" si="138"/>
        <v>0.07446808510638298</v>
      </c>
      <c r="AG100" s="39">
        <f t="shared" si="139"/>
        <v>0.041025641025641026</v>
      </c>
      <c r="AH100" s="39">
        <f t="shared" si="140"/>
        <v>0.039603960396039604</v>
      </c>
      <c r="AI100" s="39">
        <f t="shared" si="141"/>
        <v>0.0425531914893617</v>
      </c>
      <c r="AJ100" s="122">
        <f t="shared" si="142"/>
        <v>15</v>
      </c>
      <c r="AK100" s="122">
        <f t="shared" si="143"/>
        <v>8</v>
      </c>
      <c r="AL100" s="122">
        <f t="shared" si="144"/>
        <v>7</v>
      </c>
      <c r="AM100" s="122">
        <f t="shared" si="145"/>
        <v>8</v>
      </c>
      <c r="AN100" s="122">
        <f t="shared" si="146"/>
        <v>4</v>
      </c>
      <c r="AO100" s="122">
        <f t="shared" si="147"/>
        <v>4</v>
      </c>
      <c r="AP100" s="110">
        <f t="shared" si="115"/>
        <v>0</v>
      </c>
      <c r="AQ100" s="110">
        <f t="shared" si="116"/>
        <v>0</v>
      </c>
      <c r="AR100" s="110">
        <f t="shared" si="117"/>
        <v>0</v>
      </c>
      <c r="AS100" s="110">
        <f t="shared" si="118"/>
        <v>0</v>
      </c>
      <c r="AT100" s="110">
        <f t="shared" si="119"/>
        <v>0</v>
      </c>
      <c r="AU100" s="110">
        <f t="shared" si="120"/>
        <v>0</v>
      </c>
    </row>
    <row r="101" spans="1:47" s="530" customFormat="1" ht="19.5" customHeight="1">
      <c r="A101" s="239">
        <v>82</v>
      </c>
      <c r="B101" s="530" t="s">
        <v>209</v>
      </c>
      <c r="C101" s="38">
        <f t="shared" si="109"/>
        <v>229</v>
      </c>
      <c r="D101" s="37">
        <v>112</v>
      </c>
      <c r="E101" s="38">
        <v>117</v>
      </c>
      <c r="F101" s="122">
        <f t="shared" si="102"/>
        <v>229</v>
      </c>
      <c r="G101" s="38">
        <v>112</v>
      </c>
      <c r="H101" s="38">
        <v>117</v>
      </c>
      <c r="I101" s="38">
        <f t="shared" si="110"/>
        <v>229</v>
      </c>
      <c r="J101" s="38">
        <v>112</v>
      </c>
      <c r="K101" s="38">
        <v>117</v>
      </c>
      <c r="L101" s="38">
        <f t="shared" si="111"/>
        <v>8</v>
      </c>
      <c r="M101" s="38">
        <v>4</v>
      </c>
      <c r="N101" s="38">
        <v>4</v>
      </c>
      <c r="O101" s="38">
        <f t="shared" si="103"/>
        <v>5</v>
      </c>
      <c r="P101" s="38">
        <v>2</v>
      </c>
      <c r="Q101" s="38">
        <v>3</v>
      </c>
      <c r="R101" s="38">
        <f t="shared" si="104"/>
        <v>0</v>
      </c>
      <c r="S101" s="38">
        <v>0</v>
      </c>
      <c r="T101" s="38">
        <v>0</v>
      </c>
      <c r="U101" s="38">
        <f t="shared" si="105"/>
        <v>0</v>
      </c>
      <c r="V101" s="38">
        <v>0</v>
      </c>
      <c r="W101" s="38">
        <v>0</v>
      </c>
      <c r="X101" s="116">
        <f t="shared" si="112"/>
        <v>100</v>
      </c>
      <c r="Y101" s="39">
        <f t="shared" si="121"/>
        <v>1</v>
      </c>
      <c r="Z101" s="39">
        <f t="shared" si="122"/>
        <v>1</v>
      </c>
      <c r="AA101" s="39">
        <f t="shared" si="148"/>
        <v>1</v>
      </c>
      <c r="AB101" s="39">
        <f t="shared" si="148"/>
        <v>1</v>
      </c>
      <c r="AC101" s="39">
        <f t="shared" si="148"/>
        <v>1</v>
      </c>
      <c r="AD101" s="39">
        <f t="shared" si="136"/>
        <v>0.034934497816593885</v>
      </c>
      <c r="AE101" s="39">
        <f t="shared" si="137"/>
        <v>0.03571428571428571</v>
      </c>
      <c r="AF101" s="39">
        <f t="shared" si="138"/>
        <v>0.03418803418803419</v>
      </c>
      <c r="AG101" s="39">
        <f t="shared" si="139"/>
        <v>0.021834061135371178</v>
      </c>
      <c r="AH101" s="39">
        <f t="shared" si="140"/>
        <v>0.017857142857142856</v>
      </c>
      <c r="AI101" s="39">
        <f t="shared" si="141"/>
        <v>0.02564102564102564</v>
      </c>
      <c r="AJ101" s="122">
        <f t="shared" si="142"/>
        <v>8</v>
      </c>
      <c r="AK101" s="122">
        <f t="shared" si="143"/>
        <v>4</v>
      </c>
      <c r="AL101" s="122">
        <f t="shared" si="144"/>
        <v>4</v>
      </c>
      <c r="AM101" s="122">
        <f t="shared" si="145"/>
        <v>5</v>
      </c>
      <c r="AN101" s="122">
        <f t="shared" si="146"/>
        <v>2</v>
      </c>
      <c r="AO101" s="122">
        <f t="shared" si="147"/>
        <v>3</v>
      </c>
      <c r="AP101" s="110">
        <f t="shared" si="115"/>
        <v>0</v>
      </c>
      <c r="AQ101" s="110">
        <f t="shared" si="116"/>
        <v>0</v>
      </c>
      <c r="AR101" s="110">
        <f t="shared" si="117"/>
        <v>0</v>
      </c>
      <c r="AS101" s="110">
        <f t="shared" si="118"/>
        <v>0</v>
      </c>
      <c r="AT101" s="110">
        <f t="shared" si="119"/>
        <v>0</v>
      </c>
      <c r="AU101" s="110">
        <f t="shared" si="120"/>
        <v>0</v>
      </c>
    </row>
    <row r="102" spans="1:47" s="530" customFormat="1" ht="19.5" customHeight="1">
      <c r="A102" s="241">
        <v>83</v>
      </c>
      <c r="B102" s="530" t="s">
        <v>88</v>
      </c>
      <c r="C102" s="118">
        <f t="shared" si="109"/>
        <v>262</v>
      </c>
      <c r="D102" s="119">
        <v>135</v>
      </c>
      <c r="E102" s="118">
        <v>127</v>
      </c>
      <c r="F102" s="118">
        <f t="shared" si="102"/>
        <v>262</v>
      </c>
      <c r="G102" s="118">
        <v>135</v>
      </c>
      <c r="H102" s="118">
        <v>127</v>
      </c>
      <c r="I102" s="118">
        <f t="shared" si="110"/>
        <v>262</v>
      </c>
      <c r="J102" s="118">
        <v>135</v>
      </c>
      <c r="K102" s="118">
        <v>127</v>
      </c>
      <c r="L102" s="118">
        <f t="shared" si="111"/>
        <v>26</v>
      </c>
      <c r="M102" s="118">
        <v>16</v>
      </c>
      <c r="N102" s="118">
        <v>10</v>
      </c>
      <c r="O102" s="118">
        <f t="shared" si="103"/>
        <v>26</v>
      </c>
      <c r="P102" s="118">
        <v>15</v>
      </c>
      <c r="Q102" s="118">
        <v>11</v>
      </c>
      <c r="R102" s="118">
        <f t="shared" si="104"/>
        <v>0</v>
      </c>
      <c r="S102" s="118">
        <v>0</v>
      </c>
      <c r="T102" s="118">
        <v>0</v>
      </c>
      <c r="U102" s="118">
        <f t="shared" si="105"/>
        <v>0</v>
      </c>
      <c r="V102" s="118">
        <v>0</v>
      </c>
      <c r="W102" s="118">
        <v>0</v>
      </c>
      <c r="X102" s="120">
        <f t="shared" si="112"/>
        <v>100</v>
      </c>
      <c r="Y102" s="121">
        <f t="shared" si="121"/>
        <v>1</v>
      </c>
      <c r="Z102" s="121">
        <f t="shared" si="122"/>
        <v>1</v>
      </c>
      <c r="AA102" s="121">
        <f t="shared" si="148"/>
        <v>1</v>
      </c>
      <c r="AB102" s="121">
        <f t="shared" si="148"/>
        <v>1</v>
      </c>
      <c r="AC102" s="121">
        <f t="shared" si="148"/>
        <v>1</v>
      </c>
      <c r="AD102" s="121">
        <f t="shared" si="136"/>
        <v>0.09923664122137404</v>
      </c>
      <c r="AE102" s="121">
        <f t="shared" si="137"/>
        <v>0.11851851851851852</v>
      </c>
      <c r="AF102" s="121">
        <f t="shared" si="138"/>
        <v>0.07874015748031496</v>
      </c>
      <c r="AG102" s="121">
        <f t="shared" si="139"/>
        <v>0.09923664122137404</v>
      </c>
      <c r="AH102" s="121">
        <f t="shared" si="140"/>
        <v>0.1111111111111111</v>
      </c>
      <c r="AI102" s="121">
        <f t="shared" si="141"/>
        <v>0.08661417322834646</v>
      </c>
      <c r="AJ102" s="122">
        <f t="shared" si="142"/>
        <v>26</v>
      </c>
      <c r="AK102" s="122">
        <f t="shared" si="143"/>
        <v>16</v>
      </c>
      <c r="AL102" s="122">
        <f t="shared" si="144"/>
        <v>10</v>
      </c>
      <c r="AM102" s="122">
        <f t="shared" si="145"/>
        <v>26</v>
      </c>
      <c r="AN102" s="122">
        <f t="shared" si="146"/>
        <v>15</v>
      </c>
      <c r="AO102" s="122">
        <f t="shared" si="147"/>
        <v>11</v>
      </c>
      <c r="AP102" s="139">
        <f t="shared" si="115"/>
        <v>0</v>
      </c>
      <c r="AQ102" s="139">
        <f t="shared" si="116"/>
        <v>0</v>
      </c>
      <c r="AR102" s="139">
        <f t="shared" si="117"/>
        <v>0</v>
      </c>
      <c r="AS102" s="139">
        <f t="shared" si="118"/>
        <v>0</v>
      </c>
      <c r="AT102" s="139">
        <f t="shared" si="119"/>
        <v>0</v>
      </c>
      <c r="AU102" s="139">
        <f t="shared" si="120"/>
        <v>0</v>
      </c>
    </row>
    <row r="103" spans="1:47" s="528" customFormat="1" ht="19.5" customHeight="1">
      <c r="A103" s="602"/>
      <c r="B103" s="468" t="s">
        <v>134</v>
      </c>
      <c r="C103" s="125">
        <f aca="true" t="shared" si="149" ref="C103:W103">SUM(C87:C102)</f>
        <v>3557</v>
      </c>
      <c r="D103" s="243">
        <f t="shared" si="149"/>
        <v>1883</v>
      </c>
      <c r="E103" s="243">
        <f t="shared" si="149"/>
        <v>1674</v>
      </c>
      <c r="F103" s="243">
        <f t="shared" si="149"/>
        <v>3557</v>
      </c>
      <c r="G103" s="243">
        <f t="shared" si="149"/>
        <v>1883</v>
      </c>
      <c r="H103" s="243">
        <f t="shared" si="149"/>
        <v>1674</v>
      </c>
      <c r="I103" s="243">
        <f t="shared" si="149"/>
        <v>3557</v>
      </c>
      <c r="J103" s="243">
        <f t="shared" si="149"/>
        <v>1883</v>
      </c>
      <c r="K103" s="243">
        <f t="shared" si="149"/>
        <v>1674</v>
      </c>
      <c r="L103" s="125">
        <f t="shared" si="149"/>
        <v>290</v>
      </c>
      <c r="M103" s="243">
        <f t="shared" si="149"/>
        <v>147</v>
      </c>
      <c r="N103" s="243">
        <f t="shared" si="149"/>
        <v>143</v>
      </c>
      <c r="O103" s="125">
        <f>SUM(O87:O102)</f>
        <v>230</v>
      </c>
      <c r="P103" s="243">
        <f t="shared" si="149"/>
        <v>120</v>
      </c>
      <c r="Q103" s="243">
        <f t="shared" si="149"/>
        <v>110</v>
      </c>
      <c r="R103" s="125">
        <f t="shared" si="149"/>
        <v>15</v>
      </c>
      <c r="S103" s="243">
        <f t="shared" si="149"/>
        <v>9</v>
      </c>
      <c r="T103" s="243">
        <f t="shared" si="149"/>
        <v>6</v>
      </c>
      <c r="U103" s="125">
        <f t="shared" si="149"/>
        <v>16</v>
      </c>
      <c r="V103" s="243">
        <f t="shared" si="149"/>
        <v>11</v>
      </c>
      <c r="W103" s="243">
        <f t="shared" si="149"/>
        <v>5</v>
      </c>
      <c r="X103" s="126">
        <f t="shared" si="112"/>
        <v>100</v>
      </c>
      <c r="Y103" s="113">
        <f t="shared" si="121"/>
        <v>1</v>
      </c>
      <c r="Z103" s="113">
        <f t="shared" si="122"/>
        <v>1</v>
      </c>
      <c r="AA103" s="113">
        <f t="shared" si="148"/>
        <v>1</v>
      </c>
      <c r="AB103" s="113">
        <f t="shared" si="148"/>
        <v>1</v>
      </c>
      <c r="AC103" s="113">
        <f t="shared" si="148"/>
        <v>1</v>
      </c>
      <c r="AD103" s="113">
        <f aca="true" t="shared" si="150" ref="AD103:AI103">AJ103/C103</f>
        <v>0.08152937868990723</v>
      </c>
      <c r="AE103" s="113">
        <f t="shared" si="150"/>
        <v>0.07806691449814127</v>
      </c>
      <c r="AF103" s="113">
        <f t="shared" si="150"/>
        <v>0.08542413381123058</v>
      </c>
      <c r="AG103" s="113">
        <f t="shared" si="150"/>
        <v>0.064661231374754</v>
      </c>
      <c r="AH103" s="113">
        <f t="shared" si="150"/>
        <v>0.06372809346787042</v>
      </c>
      <c r="AI103" s="113">
        <f t="shared" si="150"/>
        <v>0.06571087216248507</v>
      </c>
      <c r="AJ103" s="125">
        <f aca="true" t="shared" si="151" ref="AJ103:AO103">SUM(AJ87:AJ102)</f>
        <v>290</v>
      </c>
      <c r="AK103" s="125">
        <f t="shared" si="151"/>
        <v>147</v>
      </c>
      <c r="AL103" s="125">
        <f t="shared" si="151"/>
        <v>143</v>
      </c>
      <c r="AM103" s="125">
        <f t="shared" si="151"/>
        <v>230</v>
      </c>
      <c r="AN103" s="125">
        <f t="shared" si="151"/>
        <v>120</v>
      </c>
      <c r="AO103" s="125">
        <f t="shared" si="151"/>
        <v>110</v>
      </c>
      <c r="AP103" s="113">
        <f t="shared" si="115"/>
        <v>0.004217036828788305</v>
      </c>
      <c r="AQ103" s="113">
        <f t="shared" si="116"/>
        <v>0.004779607010090282</v>
      </c>
      <c r="AR103" s="113">
        <f t="shared" si="117"/>
        <v>0.0035842293906810036</v>
      </c>
      <c r="AS103" s="113">
        <f t="shared" si="118"/>
        <v>0.004498172617374192</v>
      </c>
      <c r="AT103" s="113">
        <f t="shared" si="119"/>
        <v>0.005841741901221455</v>
      </c>
      <c r="AU103" s="113">
        <f t="shared" si="120"/>
        <v>0.002986857825567503</v>
      </c>
    </row>
    <row r="104" spans="1:47" s="530" customFormat="1" ht="19.5" customHeight="1">
      <c r="A104" s="242">
        <v>84</v>
      </c>
      <c r="B104" s="529" t="s">
        <v>98</v>
      </c>
      <c r="C104" s="122">
        <f t="shared" si="109"/>
        <v>274</v>
      </c>
      <c r="D104" s="123">
        <v>146</v>
      </c>
      <c r="E104" s="122">
        <v>128</v>
      </c>
      <c r="F104" s="122">
        <f t="shared" si="102"/>
        <v>274</v>
      </c>
      <c r="G104" s="122">
        <v>146</v>
      </c>
      <c r="H104" s="122">
        <v>128</v>
      </c>
      <c r="I104" s="122">
        <f t="shared" si="110"/>
        <v>274</v>
      </c>
      <c r="J104" s="122">
        <v>146</v>
      </c>
      <c r="K104" s="122">
        <v>128</v>
      </c>
      <c r="L104" s="122">
        <f t="shared" si="111"/>
        <v>27</v>
      </c>
      <c r="M104" s="122">
        <v>16</v>
      </c>
      <c r="N104" s="122">
        <v>11</v>
      </c>
      <c r="O104" s="122">
        <f t="shared" si="103"/>
        <v>10</v>
      </c>
      <c r="P104" s="122">
        <v>8</v>
      </c>
      <c r="Q104" s="122">
        <v>2</v>
      </c>
      <c r="R104" s="122">
        <f t="shared" si="104"/>
        <v>6</v>
      </c>
      <c r="S104" s="122">
        <v>3</v>
      </c>
      <c r="T104" s="122">
        <v>3</v>
      </c>
      <c r="U104" s="122">
        <f t="shared" si="105"/>
        <v>0</v>
      </c>
      <c r="V104" s="122">
        <v>0</v>
      </c>
      <c r="W104" s="122">
        <v>0</v>
      </c>
      <c r="X104" s="124">
        <f t="shared" si="112"/>
        <v>100</v>
      </c>
      <c r="Y104" s="110">
        <f t="shared" si="121"/>
        <v>1</v>
      </c>
      <c r="Z104" s="110">
        <f t="shared" si="122"/>
        <v>1</v>
      </c>
      <c r="AA104" s="110">
        <f t="shared" si="148"/>
        <v>1</v>
      </c>
      <c r="AB104" s="110">
        <f t="shared" si="148"/>
        <v>1</v>
      </c>
      <c r="AC104" s="110">
        <f t="shared" si="148"/>
        <v>1</v>
      </c>
      <c r="AD104" s="110">
        <f aca="true" t="shared" si="152" ref="AD104:AI109">L104/F104</f>
        <v>0.09854014598540146</v>
      </c>
      <c r="AE104" s="110">
        <f t="shared" si="152"/>
        <v>0.1095890410958904</v>
      </c>
      <c r="AF104" s="110">
        <f t="shared" si="152"/>
        <v>0.0859375</v>
      </c>
      <c r="AG104" s="110">
        <f t="shared" si="152"/>
        <v>0.0364963503649635</v>
      </c>
      <c r="AH104" s="110">
        <f t="shared" si="152"/>
        <v>0.0547945205479452</v>
      </c>
      <c r="AI104" s="110">
        <f t="shared" si="152"/>
        <v>0.015625</v>
      </c>
      <c r="AJ104" s="122">
        <f aca="true" t="shared" si="153" ref="AJ104:AL109">AD104*C104</f>
        <v>27</v>
      </c>
      <c r="AK104" s="122">
        <f t="shared" si="153"/>
        <v>16</v>
      </c>
      <c r="AL104" s="122">
        <f t="shared" si="153"/>
        <v>11</v>
      </c>
      <c r="AM104" s="122">
        <f aca="true" t="shared" si="154" ref="AM104:AO109">AG104*C104</f>
        <v>10</v>
      </c>
      <c r="AN104" s="122">
        <f t="shared" si="154"/>
        <v>8</v>
      </c>
      <c r="AO104" s="122">
        <f t="shared" si="154"/>
        <v>2</v>
      </c>
      <c r="AP104" s="110">
        <f t="shared" si="115"/>
        <v>0.021897810218978103</v>
      </c>
      <c r="AQ104" s="110">
        <f t="shared" si="116"/>
        <v>0.02054794520547945</v>
      </c>
      <c r="AR104" s="110">
        <f t="shared" si="117"/>
        <v>0.0234375</v>
      </c>
      <c r="AS104" s="110">
        <f t="shared" si="118"/>
        <v>0</v>
      </c>
      <c r="AT104" s="110">
        <f t="shared" si="119"/>
        <v>0</v>
      </c>
      <c r="AU104" s="110">
        <f t="shared" si="120"/>
        <v>0</v>
      </c>
    </row>
    <row r="105" spans="1:47" s="530" customFormat="1" ht="19.5" customHeight="1">
      <c r="A105" s="239">
        <v>85</v>
      </c>
      <c r="B105" s="531" t="s">
        <v>100</v>
      </c>
      <c r="C105" s="122">
        <f t="shared" si="109"/>
        <v>93</v>
      </c>
      <c r="D105" s="37">
        <v>57</v>
      </c>
      <c r="E105" s="38">
        <v>36</v>
      </c>
      <c r="F105" s="38">
        <f t="shared" si="102"/>
        <v>93</v>
      </c>
      <c r="G105" s="38">
        <v>57</v>
      </c>
      <c r="H105" s="38">
        <v>36</v>
      </c>
      <c r="I105" s="38">
        <f t="shared" si="110"/>
        <v>93</v>
      </c>
      <c r="J105" s="38">
        <v>57</v>
      </c>
      <c r="K105" s="38">
        <v>36</v>
      </c>
      <c r="L105" s="38">
        <f t="shared" si="111"/>
        <v>2</v>
      </c>
      <c r="M105" s="38">
        <v>2</v>
      </c>
      <c r="N105" s="38">
        <v>0</v>
      </c>
      <c r="O105" s="38">
        <f t="shared" si="103"/>
        <v>1</v>
      </c>
      <c r="P105" s="38">
        <v>1</v>
      </c>
      <c r="Q105" s="38">
        <v>0</v>
      </c>
      <c r="R105" s="38">
        <f t="shared" si="104"/>
        <v>0</v>
      </c>
      <c r="S105" s="38">
        <v>0</v>
      </c>
      <c r="T105" s="38">
        <v>0</v>
      </c>
      <c r="U105" s="38">
        <f t="shared" si="105"/>
        <v>0</v>
      </c>
      <c r="V105" s="38">
        <v>0</v>
      </c>
      <c r="W105" s="38">
        <v>0</v>
      </c>
      <c r="X105" s="116">
        <f t="shared" si="112"/>
        <v>100</v>
      </c>
      <c r="Y105" s="39">
        <f t="shared" si="121"/>
        <v>1</v>
      </c>
      <c r="Z105" s="39">
        <f t="shared" si="122"/>
        <v>1</v>
      </c>
      <c r="AA105" s="39">
        <f t="shared" si="148"/>
        <v>1</v>
      </c>
      <c r="AB105" s="39">
        <f t="shared" si="148"/>
        <v>1</v>
      </c>
      <c r="AC105" s="39">
        <f t="shared" si="148"/>
        <v>1</v>
      </c>
      <c r="AD105" s="39">
        <f t="shared" si="152"/>
        <v>0.021505376344086023</v>
      </c>
      <c r="AE105" s="39">
        <f t="shared" si="152"/>
        <v>0.03508771929824561</v>
      </c>
      <c r="AF105" s="39">
        <f t="shared" si="152"/>
        <v>0</v>
      </c>
      <c r="AG105" s="39">
        <f t="shared" si="152"/>
        <v>0.010752688172043012</v>
      </c>
      <c r="AH105" s="39">
        <f t="shared" si="152"/>
        <v>0.017543859649122806</v>
      </c>
      <c r="AI105" s="39">
        <f t="shared" si="152"/>
        <v>0</v>
      </c>
      <c r="AJ105" s="122">
        <f t="shared" si="153"/>
        <v>2</v>
      </c>
      <c r="AK105" s="122">
        <f t="shared" si="153"/>
        <v>2</v>
      </c>
      <c r="AL105" s="122">
        <f t="shared" si="153"/>
        <v>0</v>
      </c>
      <c r="AM105" s="122">
        <f t="shared" si="154"/>
        <v>1</v>
      </c>
      <c r="AN105" s="122">
        <f t="shared" si="154"/>
        <v>1</v>
      </c>
      <c r="AO105" s="122">
        <f t="shared" si="154"/>
        <v>0</v>
      </c>
      <c r="AP105" s="110">
        <f t="shared" si="115"/>
        <v>0</v>
      </c>
      <c r="AQ105" s="110">
        <f t="shared" si="116"/>
        <v>0</v>
      </c>
      <c r="AR105" s="110">
        <f t="shared" si="117"/>
        <v>0</v>
      </c>
      <c r="AS105" s="110">
        <f t="shared" si="118"/>
        <v>0</v>
      </c>
      <c r="AT105" s="110">
        <f t="shared" si="119"/>
        <v>0</v>
      </c>
      <c r="AU105" s="110">
        <f t="shared" si="120"/>
        <v>0</v>
      </c>
    </row>
    <row r="106" spans="1:47" s="530" customFormat="1" ht="19.5" customHeight="1">
      <c r="A106" s="239">
        <v>86</v>
      </c>
      <c r="B106" s="531" t="s">
        <v>101</v>
      </c>
      <c r="C106" s="122">
        <f t="shared" si="109"/>
        <v>79</v>
      </c>
      <c r="D106" s="37">
        <v>34</v>
      </c>
      <c r="E106" s="38">
        <v>45</v>
      </c>
      <c r="F106" s="38">
        <f t="shared" si="102"/>
        <v>79</v>
      </c>
      <c r="G106" s="38">
        <v>34</v>
      </c>
      <c r="H106" s="38">
        <v>45</v>
      </c>
      <c r="I106" s="38">
        <f t="shared" si="110"/>
        <v>79</v>
      </c>
      <c r="J106" s="38">
        <v>34</v>
      </c>
      <c r="K106" s="38">
        <v>45</v>
      </c>
      <c r="L106" s="38">
        <f t="shared" si="111"/>
        <v>13</v>
      </c>
      <c r="M106" s="38">
        <v>4</v>
      </c>
      <c r="N106" s="38">
        <v>9</v>
      </c>
      <c r="O106" s="38">
        <f t="shared" si="103"/>
        <v>5</v>
      </c>
      <c r="P106" s="38">
        <v>2</v>
      </c>
      <c r="Q106" s="38">
        <v>3</v>
      </c>
      <c r="R106" s="38">
        <f t="shared" si="104"/>
        <v>1</v>
      </c>
      <c r="S106" s="38">
        <v>0</v>
      </c>
      <c r="T106" s="38">
        <v>1</v>
      </c>
      <c r="U106" s="38">
        <f t="shared" si="105"/>
        <v>0</v>
      </c>
      <c r="V106" s="38">
        <v>0</v>
      </c>
      <c r="W106" s="38">
        <v>0</v>
      </c>
      <c r="X106" s="116">
        <f t="shared" si="112"/>
        <v>100</v>
      </c>
      <c r="Y106" s="39">
        <f t="shared" si="121"/>
        <v>1</v>
      </c>
      <c r="Z106" s="39">
        <f t="shared" si="122"/>
        <v>1</v>
      </c>
      <c r="AA106" s="39">
        <f t="shared" si="148"/>
        <v>1</v>
      </c>
      <c r="AB106" s="39">
        <f t="shared" si="148"/>
        <v>1</v>
      </c>
      <c r="AC106" s="39">
        <f t="shared" si="148"/>
        <v>1</v>
      </c>
      <c r="AD106" s="39">
        <f t="shared" si="152"/>
        <v>0.16455696202531644</v>
      </c>
      <c r="AE106" s="39">
        <f t="shared" si="152"/>
        <v>0.11764705882352941</v>
      </c>
      <c r="AF106" s="39">
        <f t="shared" si="152"/>
        <v>0.2</v>
      </c>
      <c r="AG106" s="39">
        <f t="shared" si="152"/>
        <v>0.06329113924050633</v>
      </c>
      <c r="AH106" s="39">
        <f t="shared" si="152"/>
        <v>0.058823529411764705</v>
      </c>
      <c r="AI106" s="39">
        <f t="shared" si="152"/>
        <v>0.06666666666666667</v>
      </c>
      <c r="AJ106" s="122">
        <f t="shared" si="153"/>
        <v>13</v>
      </c>
      <c r="AK106" s="122">
        <f t="shared" si="153"/>
        <v>4</v>
      </c>
      <c r="AL106" s="122">
        <f t="shared" si="153"/>
        <v>9</v>
      </c>
      <c r="AM106" s="122">
        <f t="shared" si="154"/>
        <v>5</v>
      </c>
      <c r="AN106" s="122">
        <f t="shared" si="154"/>
        <v>2</v>
      </c>
      <c r="AO106" s="122">
        <f t="shared" si="154"/>
        <v>3</v>
      </c>
      <c r="AP106" s="110">
        <f t="shared" si="115"/>
        <v>0.012658227848101266</v>
      </c>
      <c r="AQ106" s="110">
        <f t="shared" si="116"/>
        <v>0</v>
      </c>
      <c r="AR106" s="110">
        <f t="shared" si="117"/>
        <v>0.022222222222222223</v>
      </c>
      <c r="AS106" s="110">
        <f t="shared" si="118"/>
        <v>0</v>
      </c>
      <c r="AT106" s="110">
        <f t="shared" si="119"/>
        <v>0</v>
      </c>
      <c r="AU106" s="110">
        <f t="shared" si="120"/>
        <v>0</v>
      </c>
    </row>
    <row r="107" spans="1:47" s="530" customFormat="1" ht="19.5" customHeight="1">
      <c r="A107" s="239">
        <v>87</v>
      </c>
      <c r="B107" s="530" t="s">
        <v>99</v>
      </c>
      <c r="C107" s="122">
        <f t="shared" si="109"/>
        <v>166</v>
      </c>
      <c r="D107" s="37">
        <v>83</v>
      </c>
      <c r="E107" s="38">
        <v>83</v>
      </c>
      <c r="F107" s="38">
        <f t="shared" si="102"/>
        <v>166</v>
      </c>
      <c r="G107" s="38">
        <v>83</v>
      </c>
      <c r="H107" s="38">
        <v>83</v>
      </c>
      <c r="I107" s="38">
        <f t="shared" si="110"/>
        <v>166</v>
      </c>
      <c r="J107" s="38">
        <v>83</v>
      </c>
      <c r="K107" s="38">
        <v>83</v>
      </c>
      <c r="L107" s="38">
        <f t="shared" si="111"/>
        <v>12</v>
      </c>
      <c r="M107" s="38">
        <v>6</v>
      </c>
      <c r="N107" s="38">
        <v>6</v>
      </c>
      <c r="O107" s="38">
        <f t="shared" si="103"/>
        <v>12</v>
      </c>
      <c r="P107" s="38">
        <v>5</v>
      </c>
      <c r="Q107" s="38">
        <v>7</v>
      </c>
      <c r="R107" s="38">
        <f t="shared" si="104"/>
        <v>2</v>
      </c>
      <c r="S107" s="38">
        <v>1</v>
      </c>
      <c r="T107" s="38">
        <v>1</v>
      </c>
      <c r="U107" s="38">
        <f t="shared" si="105"/>
        <v>0</v>
      </c>
      <c r="V107" s="38">
        <v>0</v>
      </c>
      <c r="W107" s="38">
        <v>0</v>
      </c>
      <c r="X107" s="116">
        <f t="shared" si="112"/>
        <v>100</v>
      </c>
      <c r="Y107" s="39">
        <f t="shared" si="121"/>
        <v>1</v>
      </c>
      <c r="Z107" s="39">
        <f t="shared" si="122"/>
        <v>1</v>
      </c>
      <c r="AA107" s="39">
        <f t="shared" si="148"/>
        <v>1</v>
      </c>
      <c r="AB107" s="39">
        <f t="shared" si="148"/>
        <v>1</v>
      </c>
      <c r="AC107" s="39">
        <f t="shared" si="148"/>
        <v>1</v>
      </c>
      <c r="AD107" s="39">
        <f t="shared" si="152"/>
        <v>0.07228915662650602</v>
      </c>
      <c r="AE107" s="39">
        <f t="shared" si="152"/>
        <v>0.07228915662650602</v>
      </c>
      <c r="AF107" s="39">
        <f t="shared" si="152"/>
        <v>0.07228915662650602</v>
      </c>
      <c r="AG107" s="39">
        <f t="shared" si="152"/>
        <v>0.07228915662650602</v>
      </c>
      <c r="AH107" s="39">
        <f t="shared" si="152"/>
        <v>0.060240963855421686</v>
      </c>
      <c r="AI107" s="39">
        <f t="shared" si="152"/>
        <v>0.08433734939759036</v>
      </c>
      <c r="AJ107" s="122">
        <f t="shared" si="153"/>
        <v>12</v>
      </c>
      <c r="AK107" s="122">
        <f t="shared" si="153"/>
        <v>6</v>
      </c>
      <c r="AL107" s="122">
        <f t="shared" si="153"/>
        <v>6</v>
      </c>
      <c r="AM107" s="122">
        <f t="shared" si="154"/>
        <v>12</v>
      </c>
      <c r="AN107" s="122">
        <f t="shared" si="154"/>
        <v>5</v>
      </c>
      <c r="AO107" s="122">
        <f t="shared" si="154"/>
        <v>6.999999999999999</v>
      </c>
      <c r="AP107" s="110">
        <f t="shared" si="115"/>
        <v>0.012048192771084338</v>
      </c>
      <c r="AQ107" s="110">
        <f t="shared" si="116"/>
        <v>0.012048192771084338</v>
      </c>
      <c r="AR107" s="110">
        <f t="shared" si="117"/>
        <v>0.012048192771084338</v>
      </c>
      <c r="AS107" s="110">
        <f t="shared" si="118"/>
        <v>0</v>
      </c>
      <c r="AT107" s="110">
        <f t="shared" si="119"/>
        <v>0</v>
      </c>
      <c r="AU107" s="110">
        <f t="shared" si="120"/>
        <v>0</v>
      </c>
    </row>
    <row r="108" spans="1:47" s="530" customFormat="1" ht="19.5" customHeight="1">
      <c r="A108" s="239">
        <v>88</v>
      </c>
      <c r="B108" s="531" t="s">
        <v>102</v>
      </c>
      <c r="C108" s="122">
        <f t="shared" si="109"/>
        <v>393</v>
      </c>
      <c r="D108" s="37">
        <v>203</v>
      </c>
      <c r="E108" s="38">
        <v>190</v>
      </c>
      <c r="F108" s="38">
        <f t="shared" si="102"/>
        <v>393</v>
      </c>
      <c r="G108" s="38">
        <v>203</v>
      </c>
      <c r="H108" s="38">
        <v>190</v>
      </c>
      <c r="I108" s="38">
        <f t="shared" si="110"/>
        <v>393</v>
      </c>
      <c r="J108" s="38">
        <v>203</v>
      </c>
      <c r="K108" s="38">
        <v>190</v>
      </c>
      <c r="L108" s="38">
        <f t="shared" si="111"/>
        <v>30</v>
      </c>
      <c r="M108" s="38">
        <v>13</v>
      </c>
      <c r="N108" s="38">
        <v>17</v>
      </c>
      <c r="O108" s="38">
        <f t="shared" si="103"/>
        <v>30</v>
      </c>
      <c r="P108" s="38">
        <v>13</v>
      </c>
      <c r="Q108" s="38">
        <v>17</v>
      </c>
      <c r="R108" s="38">
        <f t="shared" si="104"/>
        <v>0</v>
      </c>
      <c r="S108" s="38">
        <v>0</v>
      </c>
      <c r="T108" s="38">
        <v>0</v>
      </c>
      <c r="U108" s="38">
        <f t="shared" si="105"/>
        <v>0</v>
      </c>
      <c r="V108" s="38">
        <v>0</v>
      </c>
      <c r="W108" s="38">
        <v>0</v>
      </c>
      <c r="X108" s="116">
        <f t="shared" si="112"/>
        <v>100</v>
      </c>
      <c r="Y108" s="39">
        <f t="shared" si="121"/>
        <v>1</v>
      </c>
      <c r="Z108" s="39">
        <f t="shared" si="122"/>
        <v>1</v>
      </c>
      <c r="AA108" s="39">
        <f t="shared" si="148"/>
        <v>1</v>
      </c>
      <c r="AB108" s="39">
        <f t="shared" si="148"/>
        <v>1</v>
      </c>
      <c r="AC108" s="39">
        <f t="shared" si="148"/>
        <v>1</v>
      </c>
      <c r="AD108" s="39">
        <f t="shared" si="152"/>
        <v>0.07633587786259542</v>
      </c>
      <c r="AE108" s="39">
        <f t="shared" si="152"/>
        <v>0.06403940886699508</v>
      </c>
      <c r="AF108" s="39">
        <f t="shared" si="152"/>
        <v>0.08947368421052632</v>
      </c>
      <c r="AG108" s="39">
        <f t="shared" si="152"/>
        <v>0.07633587786259542</v>
      </c>
      <c r="AH108" s="39">
        <f t="shared" si="152"/>
        <v>0.06403940886699508</v>
      </c>
      <c r="AI108" s="39">
        <f t="shared" si="152"/>
        <v>0.08947368421052632</v>
      </c>
      <c r="AJ108" s="122">
        <f t="shared" si="153"/>
        <v>30</v>
      </c>
      <c r="AK108" s="122">
        <f t="shared" si="153"/>
        <v>13.000000000000002</v>
      </c>
      <c r="AL108" s="122">
        <f t="shared" si="153"/>
        <v>17</v>
      </c>
      <c r="AM108" s="122">
        <f t="shared" si="154"/>
        <v>30</v>
      </c>
      <c r="AN108" s="122">
        <f t="shared" si="154"/>
        <v>13.000000000000002</v>
      </c>
      <c r="AO108" s="122">
        <f t="shared" si="154"/>
        <v>17</v>
      </c>
      <c r="AP108" s="110">
        <f t="shared" si="115"/>
        <v>0</v>
      </c>
      <c r="AQ108" s="110">
        <f t="shared" si="116"/>
        <v>0</v>
      </c>
      <c r="AR108" s="110">
        <f t="shared" si="117"/>
        <v>0</v>
      </c>
      <c r="AS108" s="110">
        <f t="shared" si="118"/>
        <v>0</v>
      </c>
      <c r="AT108" s="110">
        <f t="shared" si="119"/>
        <v>0</v>
      </c>
      <c r="AU108" s="110">
        <f t="shared" si="120"/>
        <v>0</v>
      </c>
    </row>
    <row r="109" spans="1:47" s="530" customFormat="1" ht="19.5" customHeight="1">
      <c r="A109" s="241">
        <v>89</v>
      </c>
      <c r="B109" s="532" t="s">
        <v>103</v>
      </c>
      <c r="C109" s="118">
        <f t="shared" si="109"/>
        <v>290</v>
      </c>
      <c r="D109" s="119">
        <v>150</v>
      </c>
      <c r="E109" s="118">
        <v>140</v>
      </c>
      <c r="F109" s="118">
        <f t="shared" si="102"/>
        <v>277</v>
      </c>
      <c r="G109" s="118">
        <v>150</v>
      </c>
      <c r="H109" s="118">
        <v>127</v>
      </c>
      <c r="I109" s="118">
        <f t="shared" si="110"/>
        <v>277</v>
      </c>
      <c r="J109" s="118">
        <v>150</v>
      </c>
      <c r="K109" s="118">
        <v>127</v>
      </c>
      <c r="L109" s="118">
        <f t="shared" si="111"/>
        <v>20</v>
      </c>
      <c r="M109" s="118">
        <v>11</v>
      </c>
      <c r="N109" s="118">
        <v>9</v>
      </c>
      <c r="O109" s="118">
        <f t="shared" si="103"/>
        <v>21</v>
      </c>
      <c r="P109" s="118">
        <v>14</v>
      </c>
      <c r="Q109" s="118">
        <v>7</v>
      </c>
      <c r="R109" s="118">
        <f t="shared" si="104"/>
        <v>4</v>
      </c>
      <c r="S109" s="118">
        <v>3</v>
      </c>
      <c r="T109" s="118">
        <v>1</v>
      </c>
      <c r="U109" s="118">
        <f t="shared" si="105"/>
        <v>0</v>
      </c>
      <c r="V109" s="118">
        <v>0</v>
      </c>
      <c r="W109" s="118">
        <v>0</v>
      </c>
      <c r="X109" s="120">
        <f t="shared" si="112"/>
        <v>95.51724137931035</v>
      </c>
      <c r="Y109" s="121">
        <f t="shared" si="121"/>
        <v>1</v>
      </c>
      <c r="Z109" s="121">
        <f t="shared" si="122"/>
        <v>0.9071428571428571</v>
      </c>
      <c r="AA109" s="121">
        <f t="shared" si="148"/>
        <v>0.9551724137931035</v>
      </c>
      <c r="AB109" s="121">
        <f t="shared" si="148"/>
        <v>1</v>
      </c>
      <c r="AC109" s="121">
        <f t="shared" si="148"/>
        <v>0.9071428571428571</v>
      </c>
      <c r="AD109" s="121">
        <f t="shared" si="152"/>
        <v>0.07220216606498195</v>
      </c>
      <c r="AE109" s="121">
        <f t="shared" si="152"/>
        <v>0.07333333333333333</v>
      </c>
      <c r="AF109" s="121">
        <f t="shared" si="152"/>
        <v>0.07086614173228346</v>
      </c>
      <c r="AG109" s="121">
        <f t="shared" si="152"/>
        <v>0.07581227436823104</v>
      </c>
      <c r="AH109" s="121">
        <f t="shared" si="152"/>
        <v>0.09333333333333334</v>
      </c>
      <c r="AI109" s="121">
        <f t="shared" si="152"/>
        <v>0.05511811023622047</v>
      </c>
      <c r="AJ109" s="118">
        <f t="shared" si="153"/>
        <v>20.938628158844764</v>
      </c>
      <c r="AK109" s="118">
        <f t="shared" si="153"/>
        <v>11</v>
      </c>
      <c r="AL109" s="118">
        <f t="shared" si="153"/>
        <v>9.921259842519685</v>
      </c>
      <c r="AM109" s="122">
        <f t="shared" si="154"/>
        <v>21.985559566787003</v>
      </c>
      <c r="AN109" s="122">
        <f t="shared" si="154"/>
        <v>14</v>
      </c>
      <c r="AO109" s="122">
        <f t="shared" si="154"/>
        <v>7.716535433070866</v>
      </c>
      <c r="AP109" s="139">
        <f t="shared" si="115"/>
        <v>0.01444043321299639</v>
      </c>
      <c r="AQ109" s="139">
        <f t="shared" si="116"/>
        <v>0.02</v>
      </c>
      <c r="AR109" s="139">
        <f t="shared" si="117"/>
        <v>0.007874015748031496</v>
      </c>
      <c r="AS109" s="139">
        <f t="shared" si="118"/>
        <v>0</v>
      </c>
      <c r="AT109" s="139">
        <f t="shared" si="119"/>
        <v>0</v>
      </c>
      <c r="AU109" s="139">
        <f t="shared" si="120"/>
        <v>0</v>
      </c>
    </row>
    <row r="110" spans="1:47" s="528" customFormat="1" ht="19.5" customHeight="1">
      <c r="A110" s="602"/>
      <c r="B110" s="468" t="s">
        <v>133</v>
      </c>
      <c r="C110" s="125">
        <f aca="true" t="shared" si="155" ref="C110:T110">SUM(C104:C109)</f>
        <v>1295</v>
      </c>
      <c r="D110" s="243">
        <f t="shared" si="155"/>
        <v>673</v>
      </c>
      <c r="E110" s="243">
        <f t="shared" si="155"/>
        <v>622</v>
      </c>
      <c r="F110" s="125">
        <f t="shared" si="155"/>
        <v>1282</v>
      </c>
      <c r="G110" s="243">
        <f t="shared" si="155"/>
        <v>673</v>
      </c>
      <c r="H110" s="243">
        <f t="shared" si="155"/>
        <v>609</v>
      </c>
      <c r="I110" s="125">
        <f t="shared" si="155"/>
        <v>1282</v>
      </c>
      <c r="J110" s="243">
        <f t="shared" si="155"/>
        <v>673</v>
      </c>
      <c r="K110" s="243">
        <f t="shared" si="155"/>
        <v>609</v>
      </c>
      <c r="L110" s="125">
        <f t="shared" si="155"/>
        <v>104</v>
      </c>
      <c r="M110" s="243">
        <f t="shared" si="155"/>
        <v>52</v>
      </c>
      <c r="N110" s="243">
        <f t="shared" si="155"/>
        <v>52</v>
      </c>
      <c r="O110" s="125">
        <f t="shared" si="155"/>
        <v>79</v>
      </c>
      <c r="P110" s="243">
        <f t="shared" si="155"/>
        <v>43</v>
      </c>
      <c r="Q110" s="243">
        <f t="shared" si="155"/>
        <v>36</v>
      </c>
      <c r="R110" s="125">
        <f t="shared" si="155"/>
        <v>13</v>
      </c>
      <c r="S110" s="243">
        <f t="shared" si="155"/>
        <v>7</v>
      </c>
      <c r="T110" s="243">
        <f t="shared" si="155"/>
        <v>6</v>
      </c>
      <c r="U110" s="125">
        <f>SUM(U104:U1081)</f>
        <v>0</v>
      </c>
      <c r="V110" s="243">
        <f>SUM(V104:V109)</f>
        <v>0</v>
      </c>
      <c r="W110" s="243">
        <f>SUM(W104:W109)</f>
        <v>0</v>
      </c>
      <c r="X110" s="126">
        <f t="shared" si="112"/>
        <v>98.996138996139</v>
      </c>
      <c r="Y110" s="113">
        <f t="shared" si="121"/>
        <v>1</v>
      </c>
      <c r="Z110" s="113">
        <f t="shared" si="122"/>
        <v>0.9790996784565916</v>
      </c>
      <c r="AA110" s="113">
        <f t="shared" si="148"/>
        <v>0.9899613899613899</v>
      </c>
      <c r="AB110" s="113">
        <f t="shared" si="148"/>
        <v>1</v>
      </c>
      <c r="AC110" s="113">
        <f t="shared" si="148"/>
        <v>0.9790996784565916</v>
      </c>
      <c r="AD110" s="113">
        <f aca="true" t="shared" si="156" ref="AD110:AI110">AJ110/C110</f>
        <v>0.08103368969794962</v>
      </c>
      <c r="AE110" s="113">
        <f t="shared" si="156"/>
        <v>0.07726597325408618</v>
      </c>
      <c r="AF110" s="113">
        <f t="shared" si="156"/>
        <v>0.08508241132237893</v>
      </c>
      <c r="AG110" s="113">
        <f t="shared" si="156"/>
        <v>0.06239123211137832</v>
      </c>
      <c r="AH110" s="113">
        <f t="shared" si="156"/>
        <v>0.0638930163447251</v>
      </c>
      <c r="AI110" s="113">
        <f t="shared" si="156"/>
        <v>0.06028987755840865</v>
      </c>
      <c r="AJ110" s="125">
        <f aca="true" t="shared" si="157" ref="AJ110:AO110">SUM(AJ104:AJ109)</f>
        <v>104.93862815884476</v>
      </c>
      <c r="AK110" s="125">
        <f t="shared" si="157"/>
        <v>52</v>
      </c>
      <c r="AL110" s="125">
        <f t="shared" si="157"/>
        <v>52.92125984251969</v>
      </c>
      <c r="AM110" s="125">
        <f t="shared" si="157"/>
        <v>79.985559566787</v>
      </c>
      <c r="AN110" s="125">
        <f t="shared" si="157"/>
        <v>43</v>
      </c>
      <c r="AO110" s="125">
        <f t="shared" si="157"/>
        <v>36.71653543307087</v>
      </c>
      <c r="AP110" s="113">
        <f t="shared" si="115"/>
        <v>0.01014040561622465</v>
      </c>
      <c r="AQ110" s="113">
        <f t="shared" si="116"/>
        <v>0.010401188707280832</v>
      </c>
      <c r="AR110" s="113">
        <f t="shared" si="117"/>
        <v>0.009852216748768473</v>
      </c>
      <c r="AS110" s="113">
        <f t="shared" si="118"/>
        <v>0</v>
      </c>
      <c r="AT110" s="113">
        <f t="shared" si="119"/>
        <v>0</v>
      </c>
      <c r="AU110" s="113">
        <f t="shared" si="120"/>
        <v>0</v>
      </c>
    </row>
    <row r="111" spans="1:47" s="530" customFormat="1" ht="19.5" customHeight="1">
      <c r="A111" s="242">
        <v>90</v>
      </c>
      <c r="B111" s="531" t="s">
        <v>113</v>
      </c>
      <c r="C111" s="122">
        <f t="shared" si="109"/>
        <v>96</v>
      </c>
      <c r="D111" s="538">
        <v>53</v>
      </c>
      <c r="E111" s="538">
        <v>43</v>
      </c>
      <c r="F111" s="122">
        <f t="shared" si="102"/>
        <v>96</v>
      </c>
      <c r="G111" s="538">
        <v>53</v>
      </c>
      <c r="H111" s="538">
        <v>43</v>
      </c>
      <c r="I111" s="122">
        <f t="shared" si="110"/>
        <v>96</v>
      </c>
      <c r="J111" s="538">
        <v>53</v>
      </c>
      <c r="K111" s="538">
        <v>43</v>
      </c>
      <c r="L111" s="122">
        <f t="shared" si="111"/>
        <v>4</v>
      </c>
      <c r="M111" s="538">
        <v>4</v>
      </c>
      <c r="N111" s="538">
        <v>0</v>
      </c>
      <c r="O111" s="122">
        <f t="shared" si="103"/>
        <v>4</v>
      </c>
      <c r="P111" s="538">
        <v>2</v>
      </c>
      <c r="Q111" s="538">
        <v>2</v>
      </c>
      <c r="R111" s="122">
        <f t="shared" si="104"/>
        <v>2</v>
      </c>
      <c r="S111" s="538">
        <v>1</v>
      </c>
      <c r="T111" s="538">
        <v>1</v>
      </c>
      <c r="U111" s="122">
        <f t="shared" si="105"/>
        <v>5</v>
      </c>
      <c r="V111" s="538">
        <v>2</v>
      </c>
      <c r="W111" s="538">
        <v>3</v>
      </c>
      <c r="X111" s="124">
        <f t="shared" si="112"/>
        <v>100</v>
      </c>
      <c r="Y111" s="110">
        <f t="shared" si="121"/>
        <v>1</v>
      </c>
      <c r="Z111" s="110">
        <f t="shared" si="122"/>
        <v>1</v>
      </c>
      <c r="AA111" s="110">
        <f t="shared" si="148"/>
        <v>1</v>
      </c>
      <c r="AB111" s="110">
        <f t="shared" si="148"/>
        <v>1</v>
      </c>
      <c r="AC111" s="110">
        <f t="shared" si="148"/>
        <v>1</v>
      </c>
      <c r="AD111" s="110">
        <f t="shared" si="148"/>
        <v>0.041666666666666664</v>
      </c>
      <c r="AE111" s="110">
        <f>M111/G111</f>
        <v>0.07547169811320754</v>
      </c>
      <c r="AF111" s="110">
        <f>N111/H111</f>
        <v>0</v>
      </c>
      <c r="AG111" s="110">
        <f>O111/I111</f>
        <v>0.041666666666666664</v>
      </c>
      <c r="AH111" s="110">
        <f>P111/J111</f>
        <v>0.03773584905660377</v>
      </c>
      <c r="AI111" s="110">
        <f>Q111/K111</f>
        <v>0.046511627906976744</v>
      </c>
      <c r="AJ111" s="122">
        <f aca="true" t="shared" si="158" ref="AJ111:AJ123">AD111*C111</f>
        <v>4</v>
      </c>
      <c r="AK111" s="122">
        <f aca="true" t="shared" si="159" ref="AK111:AK123">AE111*D111</f>
        <v>4</v>
      </c>
      <c r="AL111" s="122">
        <f aca="true" t="shared" si="160" ref="AL111:AL118">AF111*E111</f>
        <v>0</v>
      </c>
      <c r="AM111" s="38">
        <f>AG111*C111</f>
        <v>4</v>
      </c>
      <c r="AN111" s="38">
        <f>AH111*D111</f>
        <v>2</v>
      </c>
      <c r="AO111" s="38">
        <f>AI111*E111</f>
        <v>2</v>
      </c>
      <c r="AP111" s="110">
        <f t="shared" si="115"/>
        <v>0.020833333333333332</v>
      </c>
      <c r="AQ111" s="110">
        <f t="shared" si="116"/>
        <v>0.018867924528301886</v>
      </c>
      <c r="AR111" s="110">
        <f t="shared" si="117"/>
        <v>0.023255813953488372</v>
      </c>
      <c r="AS111" s="110">
        <f t="shared" si="118"/>
        <v>0.052083333333333336</v>
      </c>
      <c r="AT111" s="110">
        <f t="shared" si="119"/>
        <v>0.03773584905660377</v>
      </c>
      <c r="AU111" s="110">
        <f t="shared" si="120"/>
        <v>0.06976744186046512</v>
      </c>
    </row>
    <row r="112" spans="1:47" s="530" customFormat="1" ht="19.5" customHeight="1">
      <c r="A112" s="239">
        <v>91</v>
      </c>
      <c r="B112" s="531" t="s">
        <v>105</v>
      </c>
      <c r="C112" s="38">
        <f t="shared" si="109"/>
        <v>282</v>
      </c>
      <c r="D112" s="244">
        <v>139</v>
      </c>
      <c r="E112" s="244">
        <v>143</v>
      </c>
      <c r="F112" s="38">
        <f t="shared" si="102"/>
        <v>282</v>
      </c>
      <c r="G112" s="244">
        <v>139</v>
      </c>
      <c r="H112" s="244">
        <v>143</v>
      </c>
      <c r="I112" s="38">
        <f t="shared" si="110"/>
        <v>282</v>
      </c>
      <c r="J112" s="244">
        <v>139</v>
      </c>
      <c r="K112" s="244">
        <v>143</v>
      </c>
      <c r="L112" s="38">
        <f t="shared" si="111"/>
        <v>28</v>
      </c>
      <c r="M112" s="244">
        <v>13</v>
      </c>
      <c r="N112" s="244">
        <v>15</v>
      </c>
      <c r="O112" s="38">
        <f t="shared" si="103"/>
        <v>28</v>
      </c>
      <c r="P112" s="244">
        <v>13</v>
      </c>
      <c r="Q112" s="244">
        <v>15</v>
      </c>
      <c r="R112" s="38">
        <f t="shared" si="104"/>
        <v>1</v>
      </c>
      <c r="S112" s="244">
        <v>0</v>
      </c>
      <c r="T112" s="244">
        <v>1</v>
      </c>
      <c r="U112" s="38">
        <f t="shared" si="105"/>
        <v>0</v>
      </c>
      <c r="V112" s="244">
        <v>0</v>
      </c>
      <c r="W112" s="244">
        <v>0</v>
      </c>
      <c r="X112" s="116">
        <f t="shared" si="112"/>
        <v>100</v>
      </c>
      <c r="Y112" s="39">
        <f t="shared" si="121"/>
        <v>1</v>
      </c>
      <c r="Z112" s="39">
        <f t="shared" si="122"/>
        <v>1</v>
      </c>
      <c r="AA112" s="39">
        <f t="shared" si="148"/>
        <v>1</v>
      </c>
      <c r="AB112" s="39">
        <f t="shared" si="148"/>
        <v>1</v>
      </c>
      <c r="AC112" s="39">
        <f t="shared" si="148"/>
        <v>1</v>
      </c>
      <c r="AD112" s="39">
        <f aca="true" t="shared" si="161" ref="AD112:AD117">L112/F112</f>
        <v>0.09929078014184398</v>
      </c>
      <c r="AE112" s="39">
        <f aca="true" t="shared" si="162" ref="AE112:AE123">M112/G112</f>
        <v>0.09352517985611511</v>
      </c>
      <c r="AF112" s="39">
        <f aca="true" t="shared" si="163" ref="AF112:AF123">N112/H112</f>
        <v>0.1048951048951049</v>
      </c>
      <c r="AG112" s="39">
        <f aca="true" t="shared" si="164" ref="AG112:AG123">O112/I112</f>
        <v>0.09929078014184398</v>
      </c>
      <c r="AH112" s="39">
        <f aca="true" t="shared" si="165" ref="AH112:AH123">P112/J112</f>
        <v>0.09352517985611511</v>
      </c>
      <c r="AI112" s="39">
        <f aca="true" t="shared" si="166" ref="AI112:AI123">Q112/K112</f>
        <v>0.1048951048951049</v>
      </c>
      <c r="AJ112" s="38">
        <f t="shared" si="158"/>
        <v>28</v>
      </c>
      <c r="AK112" s="38">
        <f t="shared" si="159"/>
        <v>13</v>
      </c>
      <c r="AL112" s="38">
        <f t="shared" si="160"/>
        <v>15</v>
      </c>
      <c r="AM112" s="38">
        <f>AG112*F112</f>
        <v>28</v>
      </c>
      <c r="AN112" s="38">
        <f>AH112*D112</f>
        <v>13</v>
      </c>
      <c r="AO112" s="38">
        <f aca="true" t="shared" si="167" ref="AO112:AO118">AI112*E112</f>
        <v>15</v>
      </c>
      <c r="AP112" s="110">
        <f t="shared" si="115"/>
        <v>0.0035460992907801418</v>
      </c>
      <c r="AQ112" s="110">
        <f t="shared" si="116"/>
        <v>0</v>
      </c>
      <c r="AR112" s="110">
        <f t="shared" si="117"/>
        <v>0.006993006993006993</v>
      </c>
      <c r="AS112" s="110">
        <f t="shared" si="118"/>
        <v>0</v>
      </c>
      <c r="AT112" s="110">
        <f t="shared" si="119"/>
        <v>0</v>
      </c>
      <c r="AU112" s="110">
        <f t="shared" si="120"/>
        <v>0</v>
      </c>
    </row>
    <row r="113" spans="1:47" s="530" customFormat="1" ht="19.5" customHeight="1">
      <c r="A113" s="239">
        <v>92</v>
      </c>
      <c r="B113" s="531" t="s">
        <v>107</v>
      </c>
      <c r="C113" s="38">
        <f t="shared" si="109"/>
        <v>191</v>
      </c>
      <c r="D113" s="244">
        <v>106</v>
      </c>
      <c r="E113" s="244">
        <v>85</v>
      </c>
      <c r="F113" s="38">
        <f t="shared" si="102"/>
        <v>191</v>
      </c>
      <c r="G113" s="244">
        <v>106</v>
      </c>
      <c r="H113" s="244">
        <v>85</v>
      </c>
      <c r="I113" s="38">
        <f t="shared" si="110"/>
        <v>191</v>
      </c>
      <c r="J113" s="244">
        <v>106</v>
      </c>
      <c r="K113" s="244">
        <v>85</v>
      </c>
      <c r="L113" s="38">
        <f t="shared" si="111"/>
        <v>11</v>
      </c>
      <c r="M113" s="244">
        <v>6</v>
      </c>
      <c r="N113" s="244">
        <v>5</v>
      </c>
      <c r="O113" s="38">
        <f t="shared" si="103"/>
        <v>11</v>
      </c>
      <c r="P113" s="244">
        <v>6</v>
      </c>
      <c r="Q113" s="244">
        <v>5</v>
      </c>
      <c r="R113" s="38">
        <f t="shared" si="104"/>
        <v>0</v>
      </c>
      <c r="S113" s="244">
        <v>0</v>
      </c>
      <c r="T113" s="244">
        <v>0</v>
      </c>
      <c r="U113" s="38">
        <f t="shared" si="105"/>
        <v>0</v>
      </c>
      <c r="V113" s="244">
        <v>0</v>
      </c>
      <c r="W113" s="244">
        <v>0</v>
      </c>
      <c r="X113" s="116">
        <f t="shared" si="112"/>
        <v>100</v>
      </c>
      <c r="Y113" s="39">
        <f t="shared" si="121"/>
        <v>1</v>
      </c>
      <c r="Z113" s="39">
        <f t="shared" si="122"/>
        <v>1</v>
      </c>
      <c r="AA113" s="39">
        <f t="shared" si="148"/>
        <v>1</v>
      </c>
      <c r="AB113" s="39">
        <f t="shared" si="148"/>
        <v>1</v>
      </c>
      <c r="AC113" s="39">
        <f t="shared" si="148"/>
        <v>1</v>
      </c>
      <c r="AD113" s="39">
        <f t="shared" si="161"/>
        <v>0.05759162303664921</v>
      </c>
      <c r="AE113" s="39">
        <f t="shared" si="162"/>
        <v>0.05660377358490566</v>
      </c>
      <c r="AF113" s="39">
        <f t="shared" si="163"/>
        <v>0.058823529411764705</v>
      </c>
      <c r="AG113" s="39">
        <f t="shared" si="164"/>
        <v>0.05759162303664921</v>
      </c>
      <c r="AH113" s="39">
        <f t="shared" si="165"/>
        <v>0.05660377358490566</v>
      </c>
      <c r="AI113" s="39">
        <f t="shared" si="166"/>
        <v>0.058823529411764705</v>
      </c>
      <c r="AJ113" s="38">
        <f t="shared" si="158"/>
        <v>11</v>
      </c>
      <c r="AK113" s="38">
        <f t="shared" si="159"/>
        <v>6</v>
      </c>
      <c r="AL113" s="38">
        <f t="shared" si="160"/>
        <v>5</v>
      </c>
      <c r="AM113" s="38">
        <f>AG113*F113</f>
        <v>11</v>
      </c>
      <c r="AN113" s="38">
        <f>AH113*D113</f>
        <v>6</v>
      </c>
      <c r="AO113" s="38">
        <f t="shared" si="167"/>
        <v>5</v>
      </c>
      <c r="AP113" s="110">
        <f t="shared" si="115"/>
        <v>0</v>
      </c>
      <c r="AQ113" s="110">
        <f t="shared" si="116"/>
        <v>0</v>
      </c>
      <c r="AR113" s="110">
        <f t="shared" si="117"/>
        <v>0</v>
      </c>
      <c r="AS113" s="110">
        <f t="shared" si="118"/>
        <v>0</v>
      </c>
      <c r="AT113" s="110">
        <f t="shared" si="119"/>
        <v>0</v>
      </c>
      <c r="AU113" s="110">
        <f t="shared" si="120"/>
        <v>0</v>
      </c>
    </row>
    <row r="114" spans="1:47" s="530" customFormat="1" ht="19.5" customHeight="1">
      <c r="A114" s="239">
        <v>93</v>
      </c>
      <c r="B114" s="531" t="s">
        <v>109</v>
      </c>
      <c r="C114" s="38">
        <f t="shared" si="109"/>
        <v>152</v>
      </c>
      <c r="D114" s="244">
        <v>86</v>
      </c>
      <c r="E114" s="244">
        <v>66</v>
      </c>
      <c r="F114" s="38">
        <f t="shared" si="102"/>
        <v>147</v>
      </c>
      <c r="G114" s="244">
        <v>84</v>
      </c>
      <c r="H114" s="244">
        <v>63</v>
      </c>
      <c r="I114" s="38">
        <f t="shared" si="110"/>
        <v>147</v>
      </c>
      <c r="J114" s="244">
        <v>84</v>
      </c>
      <c r="K114" s="244">
        <v>63</v>
      </c>
      <c r="L114" s="38">
        <f t="shared" si="111"/>
        <v>6</v>
      </c>
      <c r="M114" s="244">
        <v>2</v>
      </c>
      <c r="N114" s="244">
        <v>4</v>
      </c>
      <c r="O114" s="38">
        <f t="shared" si="103"/>
        <v>5</v>
      </c>
      <c r="P114" s="244">
        <v>2</v>
      </c>
      <c r="Q114" s="244">
        <v>3</v>
      </c>
      <c r="R114" s="38">
        <f t="shared" si="104"/>
        <v>0</v>
      </c>
      <c r="S114" s="244">
        <v>0</v>
      </c>
      <c r="T114" s="244">
        <v>0</v>
      </c>
      <c r="U114" s="38">
        <v>0</v>
      </c>
      <c r="V114" s="244">
        <v>0</v>
      </c>
      <c r="W114" s="244">
        <v>0</v>
      </c>
      <c r="X114" s="116">
        <f t="shared" si="112"/>
        <v>96.71052631578948</v>
      </c>
      <c r="Y114" s="39">
        <f t="shared" si="121"/>
        <v>0.9767441860465116</v>
      </c>
      <c r="Z114" s="39">
        <f t="shared" si="122"/>
        <v>0.9545454545454546</v>
      </c>
      <c r="AA114" s="39">
        <f t="shared" si="148"/>
        <v>0.9671052631578947</v>
      </c>
      <c r="AB114" s="39">
        <f t="shared" si="148"/>
        <v>0.9767441860465116</v>
      </c>
      <c r="AC114" s="39">
        <f t="shared" si="148"/>
        <v>0.9545454545454546</v>
      </c>
      <c r="AD114" s="39">
        <f t="shared" si="161"/>
        <v>0.04081632653061224</v>
      </c>
      <c r="AE114" s="39">
        <f t="shared" si="162"/>
        <v>0.023809523809523808</v>
      </c>
      <c r="AF114" s="39">
        <f t="shared" si="163"/>
        <v>0.06349206349206349</v>
      </c>
      <c r="AG114" s="39">
        <f t="shared" si="164"/>
        <v>0.034013605442176874</v>
      </c>
      <c r="AH114" s="39">
        <f t="shared" si="165"/>
        <v>0.023809523809523808</v>
      </c>
      <c r="AI114" s="39">
        <f t="shared" si="166"/>
        <v>0.047619047619047616</v>
      </c>
      <c r="AJ114" s="38">
        <f t="shared" si="158"/>
        <v>6.204081632653061</v>
      </c>
      <c r="AK114" s="38">
        <f t="shared" si="159"/>
        <v>2.0476190476190474</v>
      </c>
      <c r="AL114" s="38">
        <f t="shared" si="160"/>
        <v>4.19047619047619</v>
      </c>
      <c r="AM114" s="38">
        <f>AG114*F114</f>
        <v>5.000000000000001</v>
      </c>
      <c r="AN114" s="38">
        <f>AH114*D114</f>
        <v>2.0476190476190474</v>
      </c>
      <c r="AO114" s="38">
        <f t="shared" si="167"/>
        <v>3.142857142857143</v>
      </c>
      <c r="AP114" s="110">
        <f t="shared" si="115"/>
        <v>0</v>
      </c>
      <c r="AQ114" s="110">
        <f t="shared" si="116"/>
        <v>0</v>
      </c>
      <c r="AR114" s="110">
        <f t="shared" si="117"/>
        <v>0</v>
      </c>
      <c r="AS114" s="110">
        <f t="shared" si="118"/>
        <v>0</v>
      </c>
      <c r="AT114" s="110">
        <f t="shared" si="119"/>
        <v>0</v>
      </c>
      <c r="AU114" s="110">
        <f t="shared" si="120"/>
        <v>0</v>
      </c>
    </row>
    <row r="115" spans="1:47" s="530" customFormat="1" ht="19.5" customHeight="1">
      <c r="A115" s="239">
        <v>94</v>
      </c>
      <c r="B115" s="531" t="s">
        <v>110</v>
      </c>
      <c r="C115" s="38">
        <f t="shared" si="109"/>
        <v>157</v>
      </c>
      <c r="D115" s="244">
        <v>83</v>
      </c>
      <c r="E115" s="244">
        <v>74</v>
      </c>
      <c r="F115" s="38">
        <f t="shared" si="102"/>
        <v>130</v>
      </c>
      <c r="G115" s="244">
        <v>64</v>
      </c>
      <c r="H115" s="244">
        <v>66</v>
      </c>
      <c r="I115" s="38">
        <f t="shared" si="110"/>
        <v>130</v>
      </c>
      <c r="J115" s="244">
        <v>64</v>
      </c>
      <c r="K115" s="244">
        <v>66</v>
      </c>
      <c r="L115" s="38">
        <f t="shared" si="111"/>
        <v>4</v>
      </c>
      <c r="M115" s="244">
        <v>3</v>
      </c>
      <c r="N115" s="244">
        <v>1</v>
      </c>
      <c r="O115" s="38">
        <f t="shared" si="103"/>
        <v>1</v>
      </c>
      <c r="P115" s="244">
        <v>1</v>
      </c>
      <c r="Q115" s="244">
        <v>0</v>
      </c>
      <c r="R115" s="38">
        <f t="shared" si="104"/>
        <v>2</v>
      </c>
      <c r="S115" s="244">
        <v>1</v>
      </c>
      <c r="T115" s="244">
        <v>1</v>
      </c>
      <c r="U115" s="38">
        <f t="shared" si="105"/>
        <v>0</v>
      </c>
      <c r="V115" s="244">
        <v>0</v>
      </c>
      <c r="W115" s="244">
        <v>0</v>
      </c>
      <c r="X115" s="116">
        <f t="shared" si="112"/>
        <v>82.80254777070064</v>
      </c>
      <c r="Y115" s="39">
        <f t="shared" si="121"/>
        <v>0.7710843373493976</v>
      </c>
      <c r="Z115" s="39">
        <f t="shared" si="122"/>
        <v>0.8918918918918919</v>
      </c>
      <c r="AA115" s="39">
        <f t="shared" si="148"/>
        <v>0.8280254777070064</v>
      </c>
      <c r="AB115" s="39">
        <f t="shared" si="148"/>
        <v>0.7710843373493976</v>
      </c>
      <c r="AC115" s="39">
        <f t="shared" si="148"/>
        <v>0.8918918918918919</v>
      </c>
      <c r="AD115" s="39">
        <f t="shared" si="161"/>
        <v>0.03076923076923077</v>
      </c>
      <c r="AE115" s="39">
        <f t="shared" si="162"/>
        <v>0.046875</v>
      </c>
      <c r="AF115" s="39">
        <f t="shared" si="163"/>
        <v>0.015151515151515152</v>
      </c>
      <c r="AG115" s="39">
        <f t="shared" si="164"/>
        <v>0.007692307692307693</v>
      </c>
      <c r="AH115" s="39">
        <f t="shared" si="165"/>
        <v>0.015625</v>
      </c>
      <c r="AI115" s="39">
        <f t="shared" si="166"/>
        <v>0</v>
      </c>
      <c r="AJ115" s="38">
        <f t="shared" si="158"/>
        <v>4.830769230769231</v>
      </c>
      <c r="AK115" s="38">
        <f t="shared" si="159"/>
        <v>3.890625</v>
      </c>
      <c r="AL115" s="38">
        <f t="shared" si="160"/>
        <v>1.1212121212121213</v>
      </c>
      <c r="AM115" s="38">
        <f>AG115*F115</f>
        <v>1</v>
      </c>
      <c r="AN115" s="38">
        <f>AH115*D115</f>
        <v>1.296875</v>
      </c>
      <c r="AO115" s="38">
        <f t="shared" si="167"/>
        <v>0</v>
      </c>
      <c r="AP115" s="110">
        <f t="shared" si="115"/>
        <v>0.015384615384615385</v>
      </c>
      <c r="AQ115" s="110">
        <f t="shared" si="116"/>
        <v>0.015625</v>
      </c>
      <c r="AR115" s="110">
        <f t="shared" si="117"/>
        <v>0.015151515151515152</v>
      </c>
      <c r="AS115" s="110">
        <f t="shared" si="118"/>
        <v>0</v>
      </c>
      <c r="AT115" s="110">
        <f t="shared" si="119"/>
        <v>0</v>
      </c>
      <c r="AU115" s="110">
        <f t="shared" si="120"/>
        <v>0</v>
      </c>
    </row>
    <row r="116" spans="1:47" s="530" customFormat="1" ht="19.5" customHeight="1">
      <c r="A116" s="239">
        <v>95</v>
      </c>
      <c r="B116" s="530" t="s">
        <v>104</v>
      </c>
      <c r="C116" s="38">
        <f t="shared" si="109"/>
        <v>338</v>
      </c>
      <c r="D116" s="244">
        <v>173</v>
      </c>
      <c r="E116" s="244">
        <v>165</v>
      </c>
      <c r="F116" s="38">
        <f t="shared" si="102"/>
        <v>316</v>
      </c>
      <c r="G116" s="244">
        <v>162</v>
      </c>
      <c r="H116" s="244">
        <v>154</v>
      </c>
      <c r="I116" s="38">
        <f t="shared" si="110"/>
        <v>316</v>
      </c>
      <c r="J116" s="244">
        <v>162</v>
      </c>
      <c r="K116" s="244">
        <v>154</v>
      </c>
      <c r="L116" s="38">
        <f t="shared" si="111"/>
        <v>34</v>
      </c>
      <c r="M116" s="244">
        <v>13</v>
      </c>
      <c r="N116" s="244">
        <v>21</v>
      </c>
      <c r="O116" s="38">
        <f t="shared" si="103"/>
        <v>26</v>
      </c>
      <c r="P116" s="244">
        <v>13</v>
      </c>
      <c r="Q116" s="244">
        <v>13</v>
      </c>
      <c r="R116" s="38">
        <f t="shared" si="104"/>
        <v>0</v>
      </c>
      <c r="S116" s="244">
        <v>0</v>
      </c>
      <c r="T116" s="244">
        <v>0</v>
      </c>
      <c r="U116" s="38">
        <f t="shared" si="105"/>
        <v>0</v>
      </c>
      <c r="V116" s="244">
        <v>0</v>
      </c>
      <c r="W116" s="244">
        <v>0</v>
      </c>
      <c r="X116" s="116">
        <f t="shared" si="112"/>
        <v>93.49112426035504</v>
      </c>
      <c r="Y116" s="39">
        <f t="shared" si="121"/>
        <v>0.9364161849710982</v>
      </c>
      <c r="Z116" s="39">
        <f t="shared" si="122"/>
        <v>0.9333333333333333</v>
      </c>
      <c r="AA116" s="39">
        <f t="shared" si="148"/>
        <v>0.9349112426035503</v>
      </c>
      <c r="AB116" s="39">
        <f t="shared" si="148"/>
        <v>0.9364161849710982</v>
      </c>
      <c r="AC116" s="39">
        <f t="shared" si="148"/>
        <v>0.9333333333333333</v>
      </c>
      <c r="AD116" s="39">
        <f t="shared" si="161"/>
        <v>0.10759493670886076</v>
      </c>
      <c r="AE116" s="39">
        <f t="shared" si="162"/>
        <v>0.08024691358024691</v>
      </c>
      <c r="AF116" s="39">
        <f t="shared" si="163"/>
        <v>0.13636363636363635</v>
      </c>
      <c r="AG116" s="39">
        <f t="shared" si="164"/>
        <v>0.08227848101265822</v>
      </c>
      <c r="AH116" s="39">
        <f t="shared" si="165"/>
        <v>0.08024691358024691</v>
      </c>
      <c r="AI116" s="39">
        <f t="shared" si="166"/>
        <v>0.08441558441558442</v>
      </c>
      <c r="AJ116" s="38">
        <f t="shared" si="158"/>
        <v>36.36708860759494</v>
      </c>
      <c r="AK116" s="38">
        <f t="shared" si="159"/>
        <v>13.882716049382715</v>
      </c>
      <c r="AL116" s="38">
        <f t="shared" si="160"/>
        <v>22.5</v>
      </c>
      <c r="AM116" s="38">
        <f>AG116*C116</f>
        <v>27.81012658227848</v>
      </c>
      <c r="AN116" s="38">
        <f>AH116*D116</f>
        <v>13.882716049382715</v>
      </c>
      <c r="AO116" s="38">
        <f t="shared" si="167"/>
        <v>13.928571428571429</v>
      </c>
      <c r="AP116" s="39">
        <f t="shared" si="115"/>
        <v>0</v>
      </c>
      <c r="AQ116" s="39">
        <f t="shared" si="116"/>
        <v>0</v>
      </c>
      <c r="AR116" s="39">
        <f t="shared" si="117"/>
        <v>0</v>
      </c>
      <c r="AS116" s="39">
        <f t="shared" si="118"/>
        <v>0</v>
      </c>
      <c r="AT116" s="39">
        <f t="shared" si="119"/>
        <v>0</v>
      </c>
      <c r="AU116" s="39">
        <f t="shared" si="120"/>
        <v>0</v>
      </c>
    </row>
    <row r="117" spans="1:47" s="530" customFormat="1" ht="19.5" customHeight="1">
      <c r="A117" s="239">
        <v>96</v>
      </c>
      <c r="B117" s="531" t="s">
        <v>112</v>
      </c>
      <c r="C117" s="38">
        <f t="shared" si="109"/>
        <v>120</v>
      </c>
      <c r="D117" s="244">
        <v>64</v>
      </c>
      <c r="E117" s="244">
        <v>56</v>
      </c>
      <c r="F117" s="38">
        <f t="shared" si="102"/>
        <v>114</v>
      </c>
      <c r="G117" s="244">
        <v>60</v>
      </c>
      <c r="H117" s="244">
        <v>54</v>
      </c>
      <c r="I117" s="38">
        <f t="shared" si="110"/>
        <v>114</v>
      </c>
      <c r="J117" s="244">
        <v>60</v>
      </c>
      <c r="K117" s="244">
        <v>54</v>
      </c>
      <c r="L117" s="38">
        <f t="shared" si="111"/>
        <v>10</v>
      </c>
      <c r="M117" s="244">
        <v>4</v>
      </c>
      <c r="N117" s="244">
        <v>6</v>
      </c>
      <c r="O117" s="38">
        <f t="shared" si="103"/>
        <v>7</v>
      </c>
      <c r="P117" s="244">
        <v>3</v>
      </c>
      <c r="Q117" s="244">
        <v>4</v>
      </c>
      <c r="R117" s="38">
        <f t="shared" si="104"/>
        <v>0</v>
      </c>
      <c r="S117" s="244">
        <v>0</v>
      </c>
      <c r="T117" s="244">
        <v>0</v>
      </c>
      <c r="U117" s="38">
        <f t="shared" si="105"/>
        <v>0</v>
      </c>
      <c r="V117" s="244">
        <v>0</v>
      </c>
      <c r="W117" s="244">
        <v>0</v>
      </c>
      <c r="X117" s="116">
        <f t="shared" si="112"/>
        <v>95</v>
      </c>
      <c r="Y117" s="39">
        <f t="shared" si="121"/>
        <v>0.9375</v>
      </c>
      <c r="Z117" s="39">
        <f t="shared" si="122"/>
        <v>0.9642857142857143</v>
      </c>
      <c r="AA117" s="39">
        <f t="shared" si="148"/>
        <v>0.95</v>
      </c>
      <c r="AB117" s="39">
        <f t="shared" si="148"/>
        <v>0.9375</v>
      </c>
      <c r="AC117" s="39">
        <f t="shared" si="148"/>
        <v>0.9642857142857143</v>
      </c>
      <c r="AD117" s="39">
        <f t="shared" si="161"/>
        <v>0.08771929824561403</v>
      </c>
      <c r="AE117" s="39">
        <f t="shared" si="162"/>
        <v>0.06666666666666667</v>
      </c>
      <c r="AF117" s="39">
        <f t="shared" si="163"/>
        <v>0.1111111111111111</v>
      </c>
      <c r="AG117" s="39">
        <f t="shared" si="164"/>
        <v>0.06140350877192982</v>
      </c>
      <c r="AH117" s="39">
        <f t="shared" si="165"/>
        <v>0.05</v>
      </c>
      <c r="AI117" s="39">
        <f t="shared" si="166"/>
        <v>0.07407407407407407</v>
      </c>
      <c r="AJ117" s="38">
        <f t="shared" si="158"/>
        <v>10.526315789473683</v>
      </c>
      <c r="AK117" s="38">
        <f t="shared" si="159"/>
        <v>4.266666666666667</v>
      </c>
      <c r="AL117" s="38">
        <f t="shared" si="160"/>
        <v>6.222222222222221</v>
      </c>
      <c r="AM117" s="38">
        <f aca="true" t="shared" si="168" ref="AM117:AM123">AG117*C117</f>
        <v>7.368421052631579</v>
      </c>
      <c r="AN117" s="38">
        <f aca="true" t="shared" si="169" ref="AN117:AN123">AH117*D117</f>
        <v>3.2</v>
      </c>
      <c r="AO117" s="38">
        <f t="shared" si="167"/>
        <v>4.148148148148148</v>
      </c>
      <c r="AP117" s="110">
        <f t="shared" si="115"/>
        <v>0</v>
      </c>
      <c r="AQ117" s="110">
        <f t="shared" si="116"/>
        <v>0</v>
      </c>
      <c r="AR117" s="110">
        <f t="shared" si="117"/>
        <v>0</v>
      </c>
      <c r="AS117" s="110">
        <f t="shared" si="118"/>
        <v>0</v>
      </c>
      <c r="AT117" s="110">
        <f t="shared" si="119"/>
        <v>0</v>
      </c>
      <c r="AU117" s="110">
        <f t="shared" si="120"/>
        <v>0</v>
      </c>
    </row>
    <row r="118" spans="1:47" s="530" customFormat="1" ht="19.5" customHeight="1">
      <c r="A118" s="239">
        <v>97</v>
      </c>
      <c r="B118" s="531" t="s">
        <v>34</v>
      </c>
      <c r="C118" s="38">
        <f t="shared" si="109"/>
        <v>348</v>
      </c>
      <c r="D118" s="244">
        <v>166</v>
      </c>
      <c r="E118" s="244">
        <v>182</v>
      </c>
      <c r="F118" s="38">
        <f t="shared" si="102"/>
        <v>348</v>
      </c>
      <c r="G118" s="244">
        <v>166</v>
      </c>
      <c r="H118" s="244">
        <v>182</v>
      </c>
      <c r="I118" s="38">
        <f t="shared" si="110"/>
        <v>348</v>
      </c>
      <c r="J118" s="244">
        <v>166</v>
      </c>
      <c r="K118" s="244">
        <v>182</v>
      </c>
      <c r="L118" s="38">
        <f t="shared" si="111"/>
        <v>38</v>
      </c>
      <c r="M118" s="244">
        <v>17</v>
      </c>
      <c r="N118" s="244">
        <v>21</v>
      </c>
      <c r="O118" s="38">
        <f t="shared" si="103"/>
        <v>37</v>
      </c>
      <c r="P118" s="244">
        <v>20</v>
      </c>
      <c r="Q118" s="244">
        <v>17</v>
      </c>
      <c r="R118" s="38">
        <f t="shared" si="104"/>
        <v>0</v>
      </c>
      <c r="S118" s="244">
        <v>0</v>
      </c>
      <c r="T118" s="244">
        <v>0</v>
      </c>
      <c r="U118" s="38">
        <f t="shared" si="105"/>
        <v>0</v>
      </c>
      <c r="V118" s="244">
        <v>0</v>
      </c>
      <c r="W118" s="244">
        <v>0</v>
      </c>
      <c r="X118" s="116">
        <f aca="true" t="shared" si="170" ref="X118:X124">F118*100/C118</f>
        <v>100</v>
      </c>
      <c r="Y118" s="39">
        <f t="shared" si="121"/>
        <v>1</v>
      </c>
      <c r="Z118" s="39">
        <f t="shared" si="122"/>
        <v>1</v>
      </c>
      <c r="AA118" s="39">
        <f t="shared" si="148"/>
        <v>1</v>
      </c>
      <c r="AB118" s="39">
        <f t="shared" si="148"/>
        <v>1</v>
      </c>
      <c r="AC118" s="39">
        <f t="shared" si="148"/>
        <v>1</v>
      </c>
      <c r="AD118" s="39">
        <f aca="true" t="shared" si="171" ref="AD118:AD123">L118/F118</f>
        <v>0.10919540229885058</v>
      </c>
      <c r="AE118" s="39">
        <f t="shared" si="162"/>
        <v>0.10240963855421686</v>
      </c>
      <c r="AF118" s="39">
        <f t="shared" si="163"/>
        <v>0.11538461538461539</v>
      </c>
      <c r="AG118" s="39">
        <f t="shared" si="164"/>
        <v>0.10632183908045977</v>
      </c>
      <c r="AH118" s="39">
        <f t="shared" si="165"/>
        <v>0.12048192771084337</v>
      </c>
      <c r="AI118" s="39">
        <f t="shared" si="166"/>
        <v>0.09340659340659341</v>
      </c>
      <c r="AJ118" s="38">
        <f t="shared" si="158"/>
        <v>38</v>
      </c>
      <c r="AK118" s="38">
        <f t="shared" si="159"/>
        <v>17</v>
      </c>
      <c r="AL118" s="38">
        <f t="shared" si="160"/>
        <v>21</v>
      </c>
      <c r="AM118" s="38">
        <f t="shared" si="168"/>
        <v>37</v>
      </c>
      <c r="AN118" s="38">
        <f t="shared" si="169"/>
        <v>20</v>
      </c>
      <c r="AO118" s="38">
        <f t="shared" si="167"/>
        <v>17</v>
      </c>
      <c r="AP118" s="110">
        <f aca="true" t="shared" si="172" ref="AP118:AP123">R118/F118</f>
        <v>0</v>
      </c>
      <c r="AQ118" s="110">
        <f t="shared" si="116"/>
        <v>0</v>
      </c>
      <c r="AR118" s="110">
        <f t="shared" si="117"/>
        <v>0</v>
      </c>
      <c r="AS118" s="110">
        <f t="shared" si="118"/>
        <v>0</v>
      </c>
      <c r="AT118" s="110">
        <f t="shared" si="119"/>
        <v>0</v>
      </c>
      <c r="AU118" s="110">
        <f t="shared" si="120"/>
        <v>0</v>
      </c>
    </row>
    <row r="119" spans="1:47" s="530" customFormat="1" ht="19.5" customHeight="1">
      <c r="A119" s="239">
        <v>98</v>
      </c>
      <c r="B119" s="531" t="s">
        <v>108</v>
      </c>
      <c r="C119" s="38">
        <f>D119+E119</f>
        <v>270</v>
      </c>
      <c r="D119" s="244">
        <v>140</v>
      </c>
      <c r="E119" s="244">
        <v>130</v>
      </c>
      <c r="F119" s="38">
        <f t="shared" si="102"/>
        <v>266</v>
      </c>
      <c r="G119" s="244">
        <v>137</v>
      </c>
      <c r="H119" s="244">
        <v>129</v>
      </c>
      <c r="I119" s="38">
        <f t="shared" si="110"/>
        <v>266</v>
      </c>
      <c r="J119" s="244">
        <v>137</v>
      </c>
      <c r="K119" s="244">
        <v>129</v>
      </c>
      <c r="L119" s="38">
        <f t="shared" si="111"/>
        <v>12</v>
      </c>
      <c r="M119" s="244">
        <v>5</v>
      </c>
      <c r="N119" s="244">
        <v>7</v>
      </c>
      <c r="O119" s="38">
        <f t="shared" si="103"/>
        <v>12</v>
      </c>
      <c r="P119" s="244">
        <v>5</v>
      </c>
      <c r="Q119" s="244">
        <v>7</v>
      </c>
      <c r="R119" s="38">
        <f t="shared" si="104"/>
        <v>4</v>
      </c>
      <c r="S119" s="244">
        <v>4</v>
      </c>
      <c r="T119" s="244">
        <v>0</v>
      </c>
      <c r="U119" s="38">
        <f t="shared" si="105"/>
        <v>4</v>
      </c>
      <c r="V119" s="244">
        <v>4</v>
      </c>
      <c r="W119" s="244">
        <v>0</v>
      </c>
      <c r="X119" s="116">
        <f t="shared" si="170"/>
        <v>98.51851851851852</v>
      </c>
      <c r="Y119" s="39">
        <f t="shared" si="121"/>
        <v>0.9785714285714285</v>
      </c>
      <c r="Z119" s="39">
        <f aca="true" t="shared" si="173" ref="Z119:Z124">H119/E119</f>
        <v>0.9923076923076923</v>
      </c>
      <c r="AA119" s="39">
        <f t="shared" si="148"/>
        <v>0.9851851851851852</v>
      </c>
      <c r="AB119" s="39">
        <f t="shared" si="148"/>
        <v>0.9785714285714285</v>
      </c>
      <c r="AC119" s="39">
        <f aca="true" t="shared" si="174" ref="AC119:AC124">K119/E119</f>
        <v>0.9923076923076923</v>
      </c>
      <c r="AD119" s="39">
        <f t="shared" si="171"/>
        <v>0.045112781954887216</v>
      </c>
      <c r="AE119" s="39">
        <f t="shared" si="162"/>
        <v>0.0364963503649635</v>
      </c>
      <c r="AF119" s="39">
        <f t="shared" si="163"/>
        <v>0.05426356589147287</v>
      </c>
      <c r="AG119" s="39">
        <f t="shared" si="164"/>
        <v>0.045112781954887216</v>
      </c>
      <c r="AH119" s="39">
        <f t="shared" si="165"/>
        <v>0.0364963503649635</v>
      </c>
      <c r="AI119" s="39">
        <f t="shared" si="166"/>
        <v>0.05426356589147287</v>
      </c>
      <c r="AJ119" s="38">
        <f t="shared" si="158"/>
        <v>12.180451127819548</v>
      </c>
      <c r="AK119" s="38">
        <f t="shared" si="159"/>
        <v>5.10948905109489</v>
      </c>
      <c r="AL119" s="38">
        <f>AF119*E119</f>
        <v>7.054263565891473</v>
      </c>
      <c r="AM119" s="38">
        <f t="shared" si="168"/>
        <v>12.180451127819548</v>
      </c>
      <c r="AN119" s="38">
        <f t="shared" si="169"/>
        <v>5.10948905109489</v>
      </c>
      <c r="AO119" s="38">
        <f>AI119*E119</f>
        <v>7.054263565891473</v>
      </c>
      <c r="AP119" s="110">
        <f t="shared" si="172"/>
        <v>0.015037593984962405</v>
      </c>
      <c r="AQ119" s="110">
        <f t="shared" si="116"/>
        <v>0.029197080291970802</v>
      </c>
      <c r="AR119" s="110">
        <f t="shared" si="117"/>
        <v>0</v>
      </c>
      <c r="AS119" s="110">
        <f t="shared" si="118"/>
        <v>0.015037593984962405</v>
      </c>
      <c r="AT119" s="110">
        <f t="shared" si="119"/>
        <v>0.029197080291970802</v>
      </c>
      <c r="AU119" s="110">
        <f t="shared" si="120"/>
        <v>0</v>
      </c>
    </row>
    <row r="120" spans="1:47" s="530" customFormat="1" ht="19.5" customHeight="1">
      <c r="A120" s="239">
        <v>99</v>
      </c>
      <c r="B120" s="531" t="s">
        <v>106</v>
      </c>
      <c r="C120" s="38">
        <f>D120+E120</f>
        <v>294</v>
      </c>
      <c r="D120" s="244">
        <v>170</v>
      </c>
      <c r="E120" s="244">
        <v>124</v>
      </c>
      <c r="F120" s="38">
        <f t="shared" si="102"/>
        <v>288</v>
      </c>
      <c r="G120" s="244">
        <v>168</v>
      </c>
      <c r="H120" s="244">
        <v>120</v>
      </c>
      <c r="I120" s="38">
        <f t="shared" si="110"/>
        <v>288</v>
      </c>
      <c r="J120" s="244">
        <v>168</v>
      </c>
      <c r="K120" s="244">
        <v>120</v>
      </c>
      <c r="L120" s="38">
        <f t="shared" si="111"/>
        <v>4</v>
      </c>
      <c r="M120" s="244">
        <v>2</v>
      </c>
      <c r="N120" s="244">
        <v>2</v>
      </c>
      <c r="O120" s="38">
        <f t="shared" si="103"/>
        <v>4</v>
      </c>
      <c r="P120" s="244">
        <v>3</v>
      </c>
      <c r="Q120" s="244">
        <v>1</v>
      </c>
      <c r="R120" s="38">
        <f t="shared" si="104"/>
        <v>2</v>
      </c>
      <c r="S120" s="244">
        <v>2</v>
      </c>
      <c r="T120" s="244">
        <v>0</v>
      </c>
      <c r="U120" s="38">
        <f t="shared" si="105"/>
        <v>2</v>
      </c>
      <c r="V120" s="244">
        <v>2</v>
      </c>
      <c r="W120" s="244">
        <v>0</v>
      </c>
      <c r="X120" s="116">
        <f t="shared" si="170"/>
        <v>97.95918367346938</v>
      </c>
      <c r="Y120" s="39">
        <f t="shared" si="121"/>
        <v>0.9882352941176471</v>
      </c>
      <c r="Z120" s="39">
        <f t="shared" si="173"/>
        <v>0.967741935483871</v>
      </c>
      <c r="AA120" s="39">
        <f t="shared" si="148"/>
        <v>0.9795918367346939</v>
      </c>
      <c r="AB120" s="39">
        <f t="shared" si="148"/>
        <v>0.9882352941176471</v>
      </c>
      <c r="AC120" s="39">
        <f t="shared" si="174"/>
        <v>0.967741935483871</v>
      </c>
      <c r="AD120" s="39">
        <f t="shared" si="171"/>
        <v>0.013888888888888888</v>
      </c>
      <c r="AE120" s="39">
        <f t="shared" si="162"/>
        <v>0.011904761904761904</v>
      </c>
      <c r="AF120" s="39">
        <f t="shared" si="163"/>
        <v>0.016666666666666666</v>
      </c>
      <c r="AG120" s="39">
        <f t="shared" si="164"/>
        <v>0.013888888888888888</v>
      </c>
      <c r="AH120" s="39">
        <f t="shared" si="165"/>
        <v>0.017857142857142856</v>
      </c>
      <c r="AI120" s="39">
        <f t="shared" si="166"/>
        <v>0.008333333333333333</v>
      </c>
      <c r="AJ120" s="38">
        <f t="shared" si="158"/>
        <v>4.083333333333333</v>
      </c>
      <c r="AK120" s="38">
        <f t="shared" si="159"/>
        <v>2.0238095238095237</v>
      </c>
      <c r="AL120" s="38">
        <f>AF120*E120</f>
        <v>2.0666666666666664</v>
      </c>
      <c r="AM120" s="38">
        <f t="shared" si="168"/>
        <v>4.083333333333333</v>
      </c>
      <c r="AN120" s="38">
        <f t="shared" si="169"/>
        <v>3.0357142857142856</v>
      </c>
      <c r="AO120" s="38">
        <f>AI120*E120</f>
        <v>1.0333333333333332</v>
      </c>
      <c r="AP120" s="110">
        <f t="shared" si="172"/>
        <v>0.006944444444444444</v>
      </c>
      <c r="AQ120" s="110">
        <f t="shared" si="116"/>
        <v>0.011904761904761904</v>
      </c>
      <c r="AR120" s="110">
        <f t="shared" si="117"/>
        <v>0</v>
      </c>
      <c r="AS120" s="110">
        <f t="shared" si="118"/>
        <v>0.006944444444444444</v>
      </c>
      <c r="AT120" s="110">
        <f t="shared" si="119"/>
        <v>0.011904761904761904</v>
      </c>
      <c r="AU120" s="110">
        <f t="shared" si="120"/>
        <v>0</v>
      </c>
    </row>
    <row r="121" spans="1:47" s="530" customFormat="1" ht="19.5" customHeight="1">
      <c r="A121" s="239">
        <v>100</v>
      </c>
      <c r="B121" s="531" t="s">
        <v>32</v>
      </c>
      <c r="C121" s="38">
        <f>D121+E121</f>
        <v>204</v>
      </c>
      <c r="D121" s="244">
        <v>104</v>
      </c>
      <c r="E121" s="244">
        <v>100</v>
      </c>
      <c r="F121" s="38">
        <f t="shared" si="102"/>
        <v>195</v>
      </c>
      <c r="G121" s="244">
        <v>96</v>
      </c>
      <c r="H121" s="244">
        <v>99</v>
      </c>
      <c r="I121" s="38">
        <f t="shared" si="110"/>
        <v>195</v>
      </c>
      <c r="J121" s="244">
        <v>96</v>
      </c>
      <c r="K121" s="244">
        <v>99</v>
      </c>
      <c r="L121" s="38">
        <f t="shared" si="111"/>
        <v>10</v>
      </c>
      <c r="M121" s="244">
        <v>7</v>
      </c>
      <c r="N121" s="244">
        <v>3</v>
      </c>
      <c r="O121" s="38">
        <f t="shared" si="103"/>
        <v>2</v>
      </c>
      <c r="P121" s="244">
        <v>0</v>
      </c>
      <c r="Q121" s="244">
        <v>2</v>
      </c>
      <c r="R121" s="38">
        <f t="shared" si="104"/>
        <v>8</v>
      </c>
      <c r="S121" s="244">
        <v>4</v>
      </c>
      <c r="T121" s="244">
        <v>4</v>
      </c>
      <c r="U121" s="38">
        <f t="shared" si="105"/>
        <v>0</v>
      </c>
      <c r="V121" s="244">
        <v>0</v>
      </c>
      <c r="W121" s="244">
        <v>0</v>
      </c>
      <c r="X121" s="116">
        <f t="shared" si="170"/>
        <v>95.58823529411765</v>
      </c>
      <c r="Y121" s="39">
        <f t="shared" si="121"/>
        <v>0.9230769230769231</v>
      </c>
      <c r="Z121" s="39">
        <f t="shared" si="173"/>
        <v>0.99</v>
      </c>
      <c r="AA121" s="39">
        <f t="shared" si="148"/>
        <v>0.9558823529411765</v>
      </c>
      <c r="AB121" s="39">
        <f t="shared" si="148"/>
        <v>0.9230769230769231</v>
      </c>
      <c r="AC121" s="39">
        <f t="shared" si="174"/>
        <v>0.99</v>
      </c>
      <c r="AD121" s="39">
        <f t="shared" si="171"/>
        <v>0.05128205128205128</v>
      </c>
      <c r="AE121" s="39">
        <f t="shared" si="162"/>
        <v>0.07291666666666667</v>
      </c>
      <c r="AF121" s="39">
        <f t="shared" si="163"/>
        <v>0.030303030303030304</v>
      </c>
      <c r="AG121" s="39">
        <f t="shared" si="164"/>
        <v>0.010256410256410256</v>
      </c>
      <c r="AH121" s="39">
        <f t="shared" si="165"/>
        <v>0</v>
      </c>
      <c r="AI121" s="39">
        <f t="shared" si="166"/>
        <v>0.020202020202020204</v>
      </c>
      <c r="AJ121" s="38">
        <f t="shared" si="158"/>
        <v>10.461538461538462</v>
      </c>
      <c r="AK121" s="38">
        <f t="shared" si="159"/>
        <v>7.583333333333334</v>
      </c>
      <c r="AL121" s="38">
        <f>AF121*E121</f>
        <v>3.0303030303030303</v>
      </c>
      <c r="AM121" s="38">
        <f t="shared" si="168"/>
        <v>2.0923076923076924</v>
      </c>
      <c r="AN121" s="38">
        <f t="shared" si="169"/>
        <v>0</v>
      </c>
      <c r="AO121" s="38">
        <f>AI121*E121</f>
        <v>2.0202020202020203</v>
      </c>
      <c r="AP121" s="110">
        <f t="shared" si="172"/>
        <v>0.041025641025641026</v>
      </c>
      <c r="AQ121" s="110">
        <f t="shared" si="116"/>
        <v>0.041666666666666664</v>
      </c>
      <c r="AR121" s="110">
        <f t="shared" si="117"/>
        <v>0.04040404040404041</v>
      </c>
      <c r="AS121" s="110">
        <f t="shared" si="118"/>
        <v>0</v>
      </c>
      <c r="AT121" s="110">
        <f t="shared" si="119"/>
        <v>0</v>
      </c>
      <c r="AU121" s="110">
        <f t="shared" si="120"/>
        <v>0</v>
      </c>
    </row>
    <row r="122" spans="1:47" s="530" customFormat="1" ht="19.5" customHeight="1">
      <c r="A122" s="239">
        <v>101</v>
      </c>
      <c r="B122" s="532" t="s">
        <v>114</v>
      </c>
      <c r="C122" s="38">
        <f>D122+E122</f>
        <v>197</v>
      </c>
      <c r="D122" s="244">
        <v>106</v>
      </c>
      <c r="E122" s="244">
        <v>91</v>
      </c>
      <c r="F122" s="38">
        <f t="shared" si="102"/>
        <v>193</v>
      </c>
      <c r="G122" s="244">
        <v>103</v>
      </c>
      <c r="H122" s="244">
        <v>90</v>
      </c>
      <c r="I122" s="38">
        <f t="shared" si="110"/>
        <v>193</v>
      </c>
      <c r="J122" s="244">
        <v>103</v>
      </c>
      <c r="K122" s="244">
        <v>90</v>
      </c>
      <c r="L122" s="38">
        <f t="shared" si="111"/>
        <v>14</v>
      </c>
      <c r="M122" s="244">
        <v>7</v>
      </c>
      <c r="N122" s="244">
        <v>7</v>
      </c>
      <c r="O122" s="38">
        <f t="shared" si="103"/>
        <v>15</v>
      </c>
      <c r="P122" s="244">
        <v>7</v>
      </c>
      <c r="Q122" s="244">
        <v>8</v>
      </c>
      <c r="R122" s="38">
        <f t="shared" si="104"/>
        <v>0</v>
      </c>
      <c r="S122" s="244">
        <v>0</v>
      </c>
      <c r="T122" s="244">
        <v>0</v>
      </c>
      <c r="U122" s="38">
        <f t="shared" si="105"/>
        <v>0</v>
      </c>
      <c r="V122" s="244">
        <v>0</v>
      </c>
      <c r="W122" s="244">
        <v>0</v>
      </c>
      <c r="X122" s="116">
        <f t="shared" si="170"/>
        <v>97.96954314720813</v>
      </c>
      <c r="Y122" s="39">
        <f t="shared" si="121"/>
        <v>0.9716981132075472</v>
      </c>
      <c r="Z122" s="39">
        <f t="shared" si="173"/>
        <v>0.989010989010989</v>
      </c>
      <c r="AA122" s="39">
        <f t="shared" si="148"/>
        <v>0.9796954314720813</v>
      </c>
      <c r="AB122" s="39">
        <f t="shared" si="148"/>
        <v>0.9716981132075472</v>
      </c>
      <c r="AC122" s="39">
        <f t="shared" si="174"/>
        <v>0.989010989010989</v>
      </c>
      <c r="AD122" s="39">
        <f t="shared" si="171"/>
        <v>0.07253886010362694</v>
      </c>
      <c r="AE122" s="39">
        <f t="shared" si="162"/>
        <v>0.06796116504854369</v>
      </c>
      <c r="AF122" s="39">
        <f t="shared" si="163"/>
        <v>0.07777777777777778</v>
      </c>
      <c r="AG122" s="39">
        <f t="shared" si="164"/>
        <v>0.07772020725388601</v>
      </c>
      <c r="AH122" s="39">
        <f t="shared" si="165"/>
        <v>0.06796116504854369</v>
      </c>
      <c r="AI122" s="39">
        <f t="shared" si="166"/>
        <v>0.08888888888888889</v>
      </c>
      <c r="AJ122" s="38">
        <f t="shared" si="158"/>
        <v>14.290155440414507</v>
      </c>
      <c r="AK122" s="38">
        <f t="shared" si="159"/>
        <v>7.2038834951456305</v>
      </c>
      <c r="AL122" s="38">
        <f>AF122*E122</f>
        <v>7.0777777777777775</v>
      </c>
      <c r="AM122" s="38">
        <f t="shared" si="168"/>
        <v>15.310880829015543</v>
      </c>
      <c r="AN122" s="38">
        <f t="shared" si="169"/>
        <v>7.2038834951456305</v>
      </c>
      <c r="AO122" s="38">
        <f>AI122*E122</f>
        <v>8.088888888888889</v>
      </c>
      <c r="AP122" s="110">
        <f t="shared" si="172"/>
        <v>0</v>
      </c>
      <c r="AQ122" s="110">
        <f t="shared" si="116"/>
        <v>0</v>
      </c>
      <c r="AR122" s="110">
        <f t="shared" si="117"/>
        <v>0</v>
      </c>
      <c r="AS122" s="110">
        <f t="shared" si="118"/>
        <v>0</v>
      </c>
      <c r="AT122" s="110">
        <f t="shared" si="119"/>
        <v>0</v>
      </c>
      <c r="AU122" s="110">
        <f t="shared" si="120"/>
        <v>0</v>
      </c>
    </row>
    <row r="123" spans="1:47" s="530" customFormat="1" ht="19.5" customHeight="1">
      <c r="A123" s="241">
        <v>102</v>
      </c>
      <c r="B123" s="530" t="s">
        <v>111</v>
      </c>
      <c r="C123" s="118">
        <f>D123+E123</f>
        <v>241</v>
      </c>
      <c r="D123" s="539">
        <v>125</v>
      </c>
      <c r="E123" s="539">
        <v>116</v>
      </c>
      <c r="F123" s="118">
        <f t="shared" si="102"/>
        <v>241</v>
      </c>
      <c r="G123" s="539">
        <v>125</v>
      </c>
      <c r="H123" s="539">
        <v>116</v>
      </c>
      <c r="I123" s="118">
        <f t="shared" si="110"/>
        <v>241</v>
      </c>
      <c r="J123" s="539">
        <v>125</v>
      </c>
      <c r="K123" s="539">
        <v>116</v>
      </c>
      <c r="L123" s="118">
        <f t="shared" si="111"/>
        <v>37</v>
      </c>
      <c r="M123" s="539">
        <v>19</v>
      </c>
      <c r="N123" s="539">
        <v>18</v>
      </c>
      <c r="O123" s="118">
        <f t="shared" si="103"/>
        <v>45</v>
      </c>
      <c r="P123" s="539">
        <v>25</v>
      </c>
      <c r="Q123" s="539">
        <v>20</v>
      </c>
      <c r="R123" s="118">
        <f t="shared" si="104"/>
        <v>10</v>
      </c>
      <c r="S123" s="539">
        <v>8</v>
      </c>
      <c r="T123" s="539">
        <v>2</v>
      </c>
      <c r="U123" s="118">
        <f t="shared" si="105"/>
        <v>9</v>
      </c>
      <c r="V123" s="539">
        <v>5</v>
      </c>
      <c r="W123" s="539">
        <v>4</v>
      </c>
      <c r="X123" s="120">
        <f t="shared" si="170"/>
        <v>100</v>
      </c>
      <c r="Y123" s="121">
        <f t="shared" si="121"/>
        <v>1</v>
      </c>
      <c r="Z123" s="121">
        <f t="shared" si="173"/>
        <v>1</v>
      </c>
      <c r="AA123" s="121">
        <f t="shared" si="148"/>
        <v>1</v>
      </c>
      <c r="AB123" s="121">
        <f t="shared" si="148"/>
        <v>1</v>
      </c>
      <c r="AC123" s="121">
        <f t="shared" si="174"/>
        <v>1</v>
      </c>
      <c r="AD123" s="121">
        <f t="shared" si="171"/>
        <v>0.15352697095435686</v>
      </c>
      <c r="AE123" s="121">
        <f t="shared" si="162"/>
        <v>0.152</v>
      </c>
      <c r="AF123" s="121">
        <f t="shared" si="163"/>
        <v>0.15517241379310345</v>
      </c>
      <c r="AG123" s="121">
        <f t="shared" si="164"/>
        <v>0.18672199170124482</v>
      </c>
      <c r="AH123" s="121">
        <f t="shared" si="165"/>
        <v>0.2</v>
      </c>
      <c r="AI123" s="121">
        <f t="shared" si="166"/>
        <v>0.1724137931034483</v>
      </c>
      <c r="AJ123" s="118">
        <f t="shared" si="158"/>
        <v>37</v>
      </c>
      <c r="AK123" s="118">
        <f t="shared" si="159"/>
        <v>19</v>
      </c>
      <c r="AL123" s="118">
        <f>AF123*E123</f>
        <v>18</v>
      </c>
      <c r="AM123" s="38">
        <f t="shared" si="168"/>
        <v>45</v>
      </c>
      <c r="AN123" s="38">
        <f t="shared" si="169"/>
        <v>25</v>
      </c>
      <c r="AO123" s="38">
        <f>AI123*E123</f>
        <v>20</v>
      </c>
      <c r="AP123" s="139">
        <f t="shared" si="172"/>
        <v>0.04149377593360996</v>
      </c>
      <c r="AQ123" s="139">
        <f t="shared" si="116"/>
        <v>0.064</v>
      </c>
      <c r="AR123" s="139">
        <f t="shared" si="117"/>
        <v>0.017241379310344827</v>
      </c>
      <c r="AS123" s="139">
        <f t="shared" si="118"/>
        <v>0.03734439834024896</v>
      </c>
      <c r="AT123" s="139">
        <f t="shared" si="119"/>
        <v>0.04</v>
      </c>
      <c r="AU123" s="139">
        <f t="shared" si="120"/>
        <v>0.034482758620689655</v>
      </c>
    </row>
    <row r="124" spans="1:47" s="528" customFormat="1" ht="19.5" customHeight="1">
      <c r="A124" s="602"/>
      <c r="B124" s="468" t="s">
        <v>132</v>
      </c>
      <c r="C124" s="125">
        <f>SUM(C111:C123)</f>
        <v>2890</v>
      </c>
      <c r="D124" s="125">
        <f aca="true" t="shared" si="175" ref="D124:V124">SUM(D111:D123)</f>
        <v>1515</v>
      </c>
      <c r="E124" s="125">
        <f t="shared" si="175"/>
        <v>1375</v>
      </c>
      <c r="F124" s="125">
        <f t="shared" si="175"/>
        <v>2807</v>
      </c>
      <c r="G124" s="125">
        <f t="shared" si="175"/>
        <v>1463</v>
      </c>
      <c r="H124" s="125">
        <f t="shared" si="175"/>
        <v>1344</v>
      </c>
      <c r="I124" s="125">
        <f t="shared" si="175"/>
        <v>2807</v>
      </c>
      <c r="J124" s="125">
        <f t="shared" si="175"/>
        <v>1463</v>
      </c>
      <c r="K124" s="125">
        <f t="shared" si="175"/>
        <v>1344</v>
      </c>
      <c r="L124" s="125">
        <f t="shared" si="175"/>
        <v>212</v>
      </c>
      <c r="M124" s="125">
        <f t="shared" si="175"/>
        <v>102</v>
      </c>
      <c r="N124" s="125">
        <f t="shared" si="175"/>
        <v>110</v>
      </c>
      <c r="O124" s="125">
        <f t="shared" si="175"/>
        <v>197</v>
      </c>
      <c r="P124" s="125">
        <f t="shared" si="175"/>
        <v>100</v>
      </c>
      <c r="Q124" s="125">
        <f t="shared" si="175"/>
        <v>97</v>
      </c>
      <c r="R124" s="125">
        <f t="shared" si="175"/>
        <v>29</v>
      </c>
      <c r="S124" s="125">
        <f t="shared" si="175"/>
        <v>20</v>
      </c>
      <c r="T124" s="125">
        <f t="shared" si="175"/>
        <v>9</v>
      </c>
      <c r="U124" s="125">
        <f t="shared" si="175"/>
        <v>20</v>
      </c>
      <c r="V124" s="125">
        <f t="shared" si="175"/>
        <v>13</v>
      </c>
      <c r="W124" s="125">
        <f>SUM(W111:W123)</f>
        <v>7</v>
      </c>
      <c r="X124" s="126">
        <f t="shared" si="170"/>
        <v>97.1280276816609</v>
      </c>
      <c r="Y124" s="113">
        <f t="shared" si="121"/>
        <v>0.9656765676567657</v>
      </c>
      <c r="Z124" s="113">
        <f t="shared" si="173"/>
        <v>0.9774545454545455</v>
      </c>
      <c r="AA124" s="113">
        <f>I124/C124</f>
        <v>0.971280276816609</v>
      </c>
      <c r="AB124" s="113">
        <f t="shared" si="148"/>
        <v>0.9656765676567657</v>
      </c>
      <c r="AC124" s="113">
        <f t="shared" si="174"/>
        <v>0.9774545454545455</v>
      </c>
      <c r="AD124" s="113">
        <f aca="true" t="shared" si="176" ref="AD124:AI124">AJ124/C124</f>
        <v>0.07506703585591583</v>
      </c>
      <c r="AE124" s="113">
        <f t="shared" si="176"/>
        <v>0.06931230506076026</v>
      </c>
      <c r="AF124" s="113">
        <f t="shared" si="176"/>
        <v>0.0816457611451269</v>
      </c>
      <c r="AG124" s="113">
        <f t="shared" si="176"/>
        <v>0.07119541169126689</v>
      </c>
      <c r="AH124" s="113">
        <f t="shared" si="176"/>
        <v>0.06956684684139205</v>
      </c>
      <c r="AI124" s="113">
        <f t="shared" si="176"/>
        <v>0.07322638729753901</v>
      </c>
      <c r="AJ124" s="125">
        <f aca="true" t="shared" si="177" ref="AJ124:AO124">SUM(AJ111:AJ123)</f>
        <v>216.94373362359676</v>
      </c>
      <c r="AK124" s="125">
        <f t="shared" si="177"/>
        <v>105.0081421670518</v>
      </c>
      <c r="AL124" s="125">
        <f t="shared" si="177"/>
        <v>112.26292157454948</v>
      </c>
      <c r="AM124" s="125">
        <f t="shared" si="177"/>
        <v>199.84552061738617</v>
      </c>
      <c r="AN124" s="125">
        <f t="shared" si="177"/>
        <v>101.77629692895658</v>
      </c>
      <c r="AO124" s="125">
        <f t="shared" si="177"/>
        <v>98.41626452789242</v>
      </c>
      <c r="AP124" s="113">
        <f t="shared" si="115"/>
        <v>0.010331314570716068</v>
      </c>
      <c r="AQ124" s="113">
        <f t="shared" si="116"/>
        <v>0.01367053998632946</v>
      </c>
      <c r="AR124" s="113">
        <f t="shared" si="117"/>
        <v>0.006696428571428571</v>
      </c>
      <c r="AS124" s="113">
        <f t="shared" si="118"/>
        <v>0.007125044531528322</v>
      </c>
      <c r="AT124" s="113">
        <f t="shared" si="119"/>
        <v>0.00888585099111415</v>
      </c>
      <c r="AU124" s="113">
        <f t="shared" si="120"/>
        <v>0.005208333333333333</v>
      </c>
    </row>
    <row r="125" spans="1:47" s="530" customFormat="1" ht="19.5" customHeight="1">
      <c r="A125" s="242">
        <v>103</v>
      </c>
      <c r="B125" s="531" t="s">
        <v>116</v>
      </c>
      <c r="C125" s="122">
        <f t="shared" si="109"/>
        <v>167</v>
      </c>
      <c r="D125" s="123">
        <v>87</v>
      </c>
      <c r="E125" s="122">
        <v>80</v>
      </c>
      <c r="F125" s="122">
        <f t="shared" si="102"/>
        <v>167</v>
      </c>
      <c r="G125" s="122">
        <v>87</v>
      </c>
      <c r="H125" s="122">
        <v>80</v>
      </c>
      <c r="I125" s="122">
        <f t="shared" si="110"/>
        <v>167</v>
      </c>
      <c r="J125" s="122">
        <v>87</v>
      </c>
      <c r="K125" s="122">
        <v>80</v>
      </c>
      <c r="L125" s="122">
        <f t="shared" si="111"/>
        <v>25</v>
      </c>
      <c r="M125" s="122">
        <v>17</v>
      </c>
      <c r="N125" s="122">
        <v>8</v>
      </c>
      <c r="O125" s="122">
        <f t="shared" si="103"/>
        <v>25</v>
      </c>
      <c r="P125" s="122">
        <v>17</v>
      </c>
      <c r="Q125" s="122">
        <v>8</v>
      </c>
      <c r="R125" s="122">
        <f t="shared" si="104"/>
        <v>0</v>
      </c>
      <c r="S125" s="122">
        <v>0</v>
      </c>
      <c r="T125" s="122">
        <v>0</v>
      </c>
      <c r="U125" s="122">
        <f t="shared" si="105"/>
        <v>0</v>
      </c>
      <c r="V125" s="122">
        <v>0</v>
      </c>
      <c r="W125" s="122">
        <v>0</v>
      </c>
      <c r="X125" s="124">
        <f t="shared" si="112"/>
        <v>100</v>
      </c>
      <c r="Y125" s="110">
        <f t="shared" si="121"/>
        <v>1</v>
      </c>
      <c r="Z125" s="110">
        <f t="shared" si="122"/>
        <v>1</v>
      </c>
      <c r="AA125" s="110">
        <f t="shared" si="148"/>
        <v>1</v>
      </c>
      <c r="AB125" s="110">
        <f t="shared" si="148"/>
        <v>1</v>
      </c>
      <c r="AC125" s="110">
        <f t="shared" si="148"/>
        <v>1</v>
      </c>
      <c r="AD125" s="110">
        <f aca="true" t="shared" si="178" ref="AD125:AI125">L125/F125</f>
        <v>0.1497005988023952</v>
      </c>
      <c r="AE125" s="110">
        <f t="shared" si="178"/>
        <v>0.19540229885057472</v>
      </c>
      <c r="AF125" s="110">
        <f t="shared" si="178"/>
        <v>0.1</v>
      </c>
      <c r="AG125" s="110">
        <f t="shared" si="178"/>
        <v>0.1497005988023952</v>
      </c>
      <c r="AH125" s="110">
        <f t="shared" si="178"/>
        <v>0.19540229885057472</v>
      </c>
      <c r="AI125" s="110">
        <f t="shared" si="178"/>
        <v>0.1</v>
      </c>
      <c r="AJ125" s="122">
        <f aca="true" t="shared" si="179" ref="AJ125:AJ132">AD125*C125</f>
        <v>24.999999999999996</v>
      </c>
      <c r="AK125" s="122">
        <f aca="true" t="shared" si="180" ref="AK125:AK132">AE125*D125</f>
        <v>17</v>
      </c>
      <c r="AL125" s="122">
        <f aca="true" t="shared" si="181" ref="AL125:AL132">AF125*E125</f>
        <v>8</v>
      </c>
      <c r="AM125" s="38">
        <f>AG125*C125</f>
        <v>24.999999999999996</v>
      </c>
      <c r="AN125" s="38">
        <f>AH125*D125</f>
        <v>17</v>
      </c>
      <c r="AO125" s="38">
        <f>AI125*E125</f>
        <v>8</v>
      </c>
      <c r="AP125" s="110">
        <f t="shared" si="115"/>
        <v>0</v>
      </c>
      <c r="AQ125" s="110">
        <f t="shared" si="116"/>
        <v>0</v>
      </c>
      <c r="AR125" s="110">
        <f t="shared" si="117"/>
        <v>0</v>
      </c>
      <c r="AS125" s="110">
        <f t="shared" si="118"/>
        <v>0</v>
      </c>
      <c r="AT125" s="110">
        <f t="shared" si="119"/>
        <v>0</v>
      </c>
      <c r="AU125" s="110">
        <f t="shared" si="120"/>
        <v>0</v>
      </c>
    </row>
    <row r="126" spans="1:47" s="530" customFormat="1" ht="19.5" customHeight="1">
      <c r="A126" s="239">
        <v>104</v>
      </c>
      <c r="B126" s="530" t="s">
        <v>225</v>
      </c>
      <c r="C126" s="38">
        <f t="shared" si="109"/>
        <v>164</v>
      </c>
      <c r="D126" s="37">
        <v>89</v>
      </c>
      <c r="E126" s="38">
        <v>75</v>
      </c>
      <c r="F126" s="38">
        <f t="shared" si="102"/>
        <v>164</v>
      </c>
      <c r="G126" s="38">
        <v>89</v>
      </c>
      <c r="H126" s="38">
        <v>75</v>
      </c>
      <c r="I126" s="38">
        <f t="shared" si="110"/>
        <v>164</v>
      </c>
      <c r="J126" s="38">
        <v>89</v>
      </c>
      <c r="K126" s="38">
        <v>75</v>
      </c>
      <c r="L126" s="38">
        <f t="shared" si="111"/>
        <v>8</v>
      </c>
      <c r="M126" s="38">
        <v>3</v>
      </c>
      <c r="N126" s="38">
        <v>5</v>
      </c>
      <c r="O126" s="38">
        <f t="shared" si="103"/>
        <v>7</v>
      </c>
      <c r="P126" s="38">
        <v>6</v>
      </c>
      <c r="Q126" s="38">
        <v>1</v>
      </c>
      <c r="R126" s="38">
        <f t="shared" si="104"/>
        <v>4</v>
      </c>
      <c r="S126" s="38">
        <v>4</v>
      </c>
      <c r="T126" s="38">
        <v>0</v>
      </c>
      <c r="U126" s="38">
        <f t="shared" si="105"/>
        <v>1</v>
      </c>
      <c r="V126" s="38">
        <v>1</v>
      </c>
      <c r="W126" s="38">
        <v>0</v>
      </c>
      <c r="X126" s="116">
        <f t="shared" si="112"/>
        <v>100</v>
      </c>
      <c r="Y126" s="39">
        <f t="shared" si="121"/>
        <v>1</v>
      </c>
      <c r="Z126" s="39">
        <f t="shared" si="122"/>
        <v>1</v>
      </c>
      <c r="AA126" s="39">
        <f t="shared" si="148"/>
        <v>1</v>
      </c>
      <c r="AB126" s="39">
        <f t="shared" si="148"/>
        <v>1</v>
      </c>
      <c r="AC126" s="39">
        <f t="shared" si="148"/>
        <v>1</v>
      </c>
      <c r="AD126" s="39">
        <f aca="true" t="shared" si="182" ref="AD126:AD133">L126/F126</f>
        <v>0.04878048780487805</v>
      </c>
      <c r="AE126" s="39">
        <f aca="true" t="shared" si="183" ref="AE126:AE133">M126/G126</f>
        <v>0.033707865168539325</v>
      </c>
      <c r="AF126" s="39">
        <f aca="true" t="shared" si="184" ref="AF126:AF133">N126/H126</f>
        <v>0.06666666666666667</v>
      </c>
      <c r="AG126" s="39">
        <f aca="true" t="shared" si="185" ref="AG126:AG133">O126/I126</f>
        <v>0.042682926829268296</v>
      </c>
      <c r="AH126" s="39">
        <f aca="true" t="shared" si="186" ref="AH126:AH133">P126/J126</f>
        <v>0.06741573033707865</v>
      </c>
      <c r="AI126" s="39">
        <f aca="true" t="shared" si="187" ref="AI126:AI133">Q126/K126</f>
        <v>0.013333333333333334</v>
      </c>
      <c r="AJ126" s="38">
        <f t="shared" si="179"/>
        <v>8</v>
      </c>
      <c r="AK126" s="38">
        <f t="shared" si="180"/>
        <v>3</v>
      </c>
      <c r="AL126" s="38">
        <f t="shared" si="181"/>
        <v>5</v>
      </c>
      <c r="AM126" s="38">
        <f aca="true" t="shared" si="188" ref="AM126:AM133">AG126*C126</f>
        <v>7.000000000000001</v>
      </c>
      <c r="AN126" s="38">
        <f aca="true" t="shared" si="189" ref="AN126:AN133">AH126*D126</f>
        <v>6</v>
      </c>
      <c r="AO126" s="38">
        <f aca="true" t="shared" si="190" ref="AO126:AO133">AI126*E126</f>
        <v>1</v>
      </c>
      <c r="AP126" s="110">
        <f t="shared" si="115"/>
        <v>0.024390243902439025</v>
      </c>
      <c r="AQ126" s="110">
        <f t="shared" si="116"/>
        <v>0.0449438202247191</v>
      </c>
      <c r="AR126" s="110">
        <f t="shared" si="117"/>
        <v>0</v>
      </c>
      <c r="AS126" s="110">
        <f t="shared" si="118"/>
        <v>0.006097560975609756</v>
      </c>
      <c r="AT126" s="110">
        <f t="shared" si="119"/>
        <v>0.011235955056179775</v>
      </c>
      <c r="AU126" s="110">
        <f t="shared" si="120"/>
        <v>0</v>
      </c>
    </row>
    <row r="127" spans="1:47" s="530" customFormat="1" ht="19.5" customHeight="1">
      <c r="A127" s="239">
        <v>105</v>
      </c>
      <c r="B127" s="531" t="s">
        <v>44</v>
      </c>
      <c r="C127" s="38">
        <f t="shared" si="109"/>
        <v>642</v>
      </c>
      <c r="D127" s="37">
        <v>349</v>
      </c>
      <c r="E127" s="38">
        <v>293</v>
      </c>
      <c r="F127" s="38">
        <f t="shared" si="102"/>
        <v>642</v>
      </c>
      <c r="G127" s="38">
        <v>349</v>
      </c>
      <c r="H127" s="38">
        <v>293</v>
      </c>
      <c r="I127" s="38">
        <f t="shared" si="110"/>
        <v>642</v>
      </c>
      <c r="J127" s="38">
        <v>349</v>
      </c>
      <c r="K127" s="38">
        <v>293</v>
      </c>
      <c r="L127" s="38">
        <f t="shared" si="111"/>
        <v>41</v>
      </c>
      <c r="M127" s="38">
        <v>14</v>
      </c>
      <c r="N127" s="38">
        <v>27</v>
      </c>
      <c r="O127" s="38">
        <f t="shared" si="103"/>
        <v>39</v>
      </c>
      <c r="P127" s="38">
        <v>12</v>
      </c>
      <c r="Q127" s="38">
        <v>27</v>
      </c>
      <c r="R127" s="38">
        <f t="shared" si="104"/>
        <v>8</v>
      </c>
      <c r="S127" s="38">
        <v>6</v>
      </c>
      <c r="T127" s="38">
        <v>2</v>
      </c>
      <c r="U127" s="38">
        <f t="shared" si="105"/>
        <v>0</v>
      </c>
      <c r="V127" s="38">
        <v>0</v>
      </c>
      <c r="W127" s="38">
        <v>0</v>
      </c>
      <c r="X127" s="116">
        <f t="shared" si="112"/>
        <v>100</v>
      </c>
      <c r="Y127" s="39">
        <f t="shared" si="121"/>
        <v>1</v>
      </c>
      <c r="Z127" s="39">
        <f t="shared" si="122"/>
        <v>1</v>
      </c>
      <c r="AA127" s="39">
        <f t="shared" si="148"/>
        <v>1</v>
      </c>
      <c r="AB127" s="39">
        <f t="shared" si="148"/>
        <v>1</v>
      </c>
      <c r="AC127" s="39">
        <f t="shared" si="148"/>
        <v>1</v>
      </c>
      <c r="AD127" s="39">
        <f t="shared" si="182"/>
        <v>0.06386292834890965</v>
      </c>
      <c r="AE127" s="39">
        <f t="shared" si="183"/>
        <v>0.04011461318051576</v>
      </c>
      <c r="AF127" s="39">
        <f t="shared" si="184"/>
        <v>0.09215017064846416</v>
      </c>
      <c r="AG127" s="39">
        <f t="shared" si="185"/>
        <v>0.06074766355140187</v>
      </c>
      <c r="AH127" s="39">
        <f t="shared" si="186"/>
        <v>0.034383954154727794</v>
      </c>
      <c r="AI127" s="39">
        <f t="shared" si="187"/>
        <v>0.09215017064846416</v>
      </c>
      <c r="AJ127" s="38">
        <f t="shared" si="179"/>
        <v>40.99999999999999</v>
      </c>
      <c r="AK127" s="38">
        <f t="shared" si="180"/>
        <v>14.000000000000002</v>
      </c>
      <c r="AL127" s="38">
        <f t="shared" si="181"/>
        <v>27</v>
      </c>
      <c r="AM127" s="38">
        <f t="shared" si="188"/>
        <v>39</v>
      </c>
      <c r="AN127" s="38">
        <f t="shared" si="189"/>
        <v>12</v>
      </c>
      <c r="AO127" s="38">
        <f t="shared" si="190"/>
        <v>27</v>
      </c>
      <c r="AP127" s="110">
        <f t="shared" si="115"/>
        <v>0.012461059190031152</v>
      </c>
      <c r="AQ127" s="110">
        <f t="shared" si="116"/>
        <v>0.017191977077363897</v>
      </c>
      <c r="AR127" s="110">
        <f t="shared" si="117"/>
        <v>0.006825938566552901</v>
      </c>
      <c r="AS127" s="110">
        <f t="shared" si="118"/>
        <v>0</v>
      </c>
      <c r="AT127" s="110">
        <f t="shared" si="119"/>
        <v>0</v>
      </c>
      <c r="AU127" s="110">
        <f t="shared" si="120"/>
        <v>0</v>
      </c>
    </row>
    <row r="128" spans="1:47" s="530" customFormat="1" ht="19.5" customHeight="1">
      <c r="A128" s="239">
        <v>106</v>
      </c>
      <c r="B128" s="529" t="s">
        <v>115</v>
      </c>
      <c r="C128" s="38">
        <f t="shared" si="109"/>
        <v>441</v>
      </c>
      <c r="D128" s="37">
        <v>256</v>
      </c>
      <c r="E128" s="38">
        <v>185</v>
      </c>
      <c r="F128" s="38">
        <f t="shared" si="102"/>
        <v>438</v>
      </c>
      <c r="G128" s="38">
        <v>253</v>
      </c>
      <c r="H128" s="38">
        <v>185</v>
      </c>
      <c r="I128" s="38">
        <f t="shared" si="110"/>
        <v>438</v>
      </c>
      <c r="J128" s="38">
        <v>253</v>
      </c>
      <c r="K128" s="38">
        <v>185</v>
      </c>
      <c r="L128" s="38">
        <f t="shared" si="111"/>
        <v>63</v>
      </c>
      <c r="M128" s="38">
        <v>37</v>
      </c>
      <c r="N128" s="38">
        <v>26</v>
      </c>
      <c r="O128" s="38">
        <f t="shared" si="103"/>
        <v>46</v>
      </c>
      <c r="P128" s="38">
        <v>27</v>
      </c>
      <c r="Q128" s="38">
        <v>19</v>
      </c>
      <c r="R128" s="38">
        <f t="shared" si="104"/>
        <v>6</v>
      </c>
      <c r="S128" s="38">
        <v>4</v>
      </c>
      <c r="T128" s="38">
        <v>2</v>
      </c>
      <c r="U128" s="38">
        <f t="shared" si="105"/>
        <v>0</v>
      </c>
      <c r="V128" s="38">
        <v>0</v>
      </c>
      <c r="W128" s="38">
        <v>0</v>
      </c>
      <c r="X128" s="116">
        <f t="shared" si="112"/>
        <v>99.31972789115646</v>
      </c>
      <c r="Y128" s="39">
        <f t="shared" si="121"/>
        <v>0.98828125</v>
      </c>
      <c r="Z128" s="39">
        <f t="shared" si="122"/>
        <v>1</v>
      </c>
      <c r="AA128" s="39">
        <f t="shared" si="148"/>
        <v>0.9931972789115646</v>
      </c>
      <c r="AB128" s="39">
        <f t="shared" si="148"/>
        <v>0.98828125</v>
      </c>
      <c r="AC128" s="39">
        <f t="shared" si="148"/>
        <v>1</v>
      </c>
      <c r="AD128" s="39">
        <f t="shared" si="182"/>
        <v>0.14383561643835616</v>
      </c>
      <c r="AE128" s="39">
        <f t="shared" si="183"/>
        <v>0.14624505928853754</v>
      </c>
      <c r="AF128" s="39">
        <f t="shared" si="184"/>
        <v>0.14054054054054055</v>
      </c>
      <c r="AG128" s="39">
        <f t="shared" si="185"/>
        <v>0.1050228310502283</v>
      </c>
      <c r="AH128" s="39">
        <f t="shared" si="186"/>
        <v>0.1067193675889328</v>
      </c>
      <c r="AI128" s="39">
        <f t="shared" si="187"/>
        <v>0.10270270270270271</v>
      </c>
      <c r="AJ128" s="38">
        <f t="shared" si="179"/>
        <v>63.43150684931506</v>
      </c>
      <c r="AK128" s="38">
        <f t="shared" si="180"/>
        <v>37.43873517786561</v>
      </c>
      <c r="AL128" s="38">
        <f t="shared" si="181"/>
        <v>26</v>
      </c>
      <c r="AM128" s="38">
        <f t="shared" si="188"/>
        <v>46.31506849315068</v>
      </c>
      <c r="AN128" s="38">
        <f t="shared" si="189"/>
        <v>27.320158102766797</v>
      </c>
      <c r="AO128" s="38">
        <f t="shared" si="190"/>
        <v>19</v>
      </c>
      <c r="AP128" s="110">
        <f t="shared" si="115"/>
        <v>0.0136986301369863</v>
      </c>
      <c r="AQ128" s="110">
        <f t="shared" si="116"/>
        <v>0.015810276679841896</v>
      </c>
      <c r="AR128" s="110">
        <f t="shared" si="117"/>
        <v>0.010810810810810811</v>
      </c>
      <c r="AS128" s="110">
        <f t="shared" si="118"/>
        <v>0</v>
      </c>
      <c r="AT128" s="110">
        <f t="shared" si="119"/>
        <v>0</v>
      </c>
      <c r="AU128" s="110">
        <f t="shared" si="120"/>
        <v>0</v>
      </c>
    </row>
    <row r="129" spans="1:47" s="530" customFormat="1" ht="19.5" customHeight="1">
      <c r="A129" s="239">
        <v>107</v>
      </c>
      <c r="B129" s="531" t="s">
        <v>117</v>
      </c>
      <c r="C129" s="38">
        <f t="shared" si="109"/>
        <v>140</v>
      </c>
      <c r="D129" s="38">
        <v>67</v>
      </c>
      <c r="E129" s="38">
        <v>73</v>
      </c>
      <c r="F129" s="38">
        <f t="shared" si="102"/>
        <v>140</v>
      </c>
      <c r="G129" s="38">
        <v>67</v>
      </c>
      <c r="H129" s="38">
        <v>73</v>
      </c>
      <c r="I129" s="38">
        <f t="shared" si="110"/>
        <v>140</v>
      </c>
      <c r="J129" s="38">
        <v>67</v>
      </c>
      <c r="K129" s="38">
        <v>73</v>
      </c>
      <c r="L129" s="38">
        <f t="shared" si="111"/>
        <v>18</v>
      </c>
      <c r="M129" s="38">
        <v>10</v>
      </c>
      <c r="N129" s="38">
        <v>8</v>
      </c>
      <c r="O129" s="38">
        <f t="shared" si="103"/>
        <v>24</v>
      </c>
      <c r="P129" s="38">
        <v>13</v>
      </c>
      <c r="Q129" s="38">
        <v>11</v>
      </c>
      <c r="R129" s="38">
        <f t="shared" si="104"/>
        <v>7</v>
      </c>
      <c r="S129" s="38">
        <v>4</v>
      </c>
      <c r="T129" s="38">
        <v>3</v>
      </c>
      <c r="U129" s="38">
        <f t="shared" si="105"/>
        <v>10</v>
      </c>
      <c r="V129" s="38">
        <v>6</v>
      </c>
      <c r="W129" s="38">
        <v>4</v>
      </c>
      <c r="X129" s="116">
        <f t="shared" si="112"/>
        <v>100</v>
      </c>
      <c r="Y129" s="39">
        <f t="shared" si="121"/>
        <v>1</v>
      </c>
      <c r="Z129" s="39">
        <f t="shared" si="122"/>
        <v>1</v>
      </c>
      <c r="AA129" s="39">
        <f t="shared" si="148"/>
        <v>1</v>
      </c>
      <c r="AB129" s="39">
        <f t="shared" si="148"/>
        <v>1</v>
      </c>
      <c r="AC129" s="39">
        <f t="shared" si="148"/>
        <v>1</v>
      </c>
      <c r="AD129" s="39">
        <f t="shared" si="182"/>
        <v>0.12857142857142856</v>
      </c>
      <c r="AE129" s="39">
        <f t="shared" si="183"/>
        <v>0.14925373134328357</v>
      </c>
      <c r="AF129" s="39">
        <f t="shared" si="184"/>
        <v>0.1095890410958904</v>
      </c>
      <c r="AG129" s="39">
        <f t="shared" si="185"/>
        <v>0.17142857142857143</v>
      </c>
      <c r="AH129" s="39">
        <f t="shared" si="186"/>
        <v>0.19402985074626866</v>
      </c>
      <c r="AI129" s="39">
        <f t="shared" si="187"/>
        <v>0.1506849315068493</v>
      </c>
      <c r="AJ129" s="38">
        <f t="shared" si="179"/>
        <v>18</v>
      </c>
      <c r="AK129" s="38">
        <f t="shared" si="180"/>
        <v>10</v>
      </c>
      <c r="AL129" s="38">
        <f t="shared" si="181"/>
        <v>8</v>
      </c>
      <c r="AM129" s="38">
        <f t="shared" si="188"/>
        <v>24</v>
      </c>
      <c r="AN129" s="38">
        <f t="shared" si="189"/>
        <v>13</v>
      </c>
      <c r="AO129" s="38">
        <f t="shared" si="190"/>
        <v>11</v>
      </c>
      <c r="AP129" s="110">
        <f t="shared" si="115"/>
        <v>0.05</v>
      </c>
      <c r="AQ129" s="110">
        <f t="shared" si="116"/>
        <v>0.05970149253731343</v>
      </c>
      <c r="AR129" s="110">
        <f t="shared" si="117"/>
        <v>0.0410958904109589</v>
      </c>
      <c r="AS129" s="110">
        <f t="shared" si="118"/>
        <v>0.07142857142857142</v>
      </c>
      <c r="AT129" s="110">
        <f t="shared" si="119"/>
        <v>0.08955223880597014</v>
      </c>
      <c r="AU129" s="110">
        <f t="shared" si="120"/>
        <v>0.0547945205479452</v>
      </c>
    </row>
    <row r="130" spans="1:47" s="530" customFormat="1" ht="19.5" customHeight="1">
      <c r="A130" s="239">
        <v>108</v>
      </c>
      <c r="B130" s="530" t="s">
        <v>226</v>
      </c>
      <c r="C130" s="38">
        <f t="shared" si="109"/>
        <v>82</v>
      </c>
      <c r="D130" s="37">
        <v>40</v>
      </c>
      <c r="E130" s="38">
        <v>42</v>
      </c>
      <c r="F130" s="38">
        <f t="shared" si="102"/>
        <v>81</v>
      </c>
      <c r="G130" s="38">
        <v>39</v>
      </c>
      <c r="H130" s="38">
        <v>42</v>
      </c>
      <c r="I130" s="38">
        <f t="shared" si="110"/>
        <v>81</v>
      </c>
      <c r="J130" s="38">
        <v>39</v>
      </c>
      <c r="K130" s="38">
        <v>42</v>
      </c>
      <c r="L130" s="38">
        <f t="shared" si="111"/>
        <v>9</v>
      </c>
      <c r="M130" s="38">
        <v>5</v>
      </c>
      <c r="N130" s="38">
        <v>4</v>
      </c>
      <c r="O130" s="38">
        <f t="shared" si="103"/>
        <v>2</v>
      </c>
      <c r="P130" s="38">
        <v>1</v>
      </c>
      <c r="Q130" s="38">
        <v>1</v>
      </c>
      <c r="R130" s="38">
        <f t="shared" si="104"/>
        <v>0</v>
      </c>
      <c r="S130" s="38">
        <v>0</v>
      </c>
      <c r="T130" s="38">
        <v>0</v>
      </c>
      <c r="U130" s="38">
        <f t="shared" si="105"/>
        <v>0</v>
      </c>
      <c r="V130" s="38">
        <v>0</v>
      </c>
      <c r="W130" s="38">
        <v>0</v>
      </c>
      <c r="X130" s="116">
        <f t="shared" si="112"/>
        <v>98.78048780487805</v>
      </c>
      <c r="Y130" s="39">
        <f t="shared" si="121"/>
        <v>0.975</v>
      </c>
      <c r="Z130" s="39">
        <f t="shared" si="122"/>
        <v>1</v>
      </c>
      <c r="AA130" s="39">
        <f t="shared" si="148"/>
        <v>0.9878048780487805</v>
      </c>
      <c r="AB130" s="39">
        <f t="shared" si="148"/>
        <v>0.975</v>
      </c>
      <c r="AC130" s="39">
        <f t="shared" si="148"/>
        <v>1</v>
      </c>
      <c r="AD130" s="39">
        <f t="shared" si="182"/>
        <v>0.1111111111111111</v>
      </c>
      <c r="AE130" s="39">
        <f t="shared" si="183"/>
        <v>0.1282051282051282</v>
      </c>
      <c r="AF130" s="39">
        <f t="shared" si="184"/>
        <v>0.09523809523809523</v>
      </c>
      <c r="AG130" s="39">
        <f t="shared" si="185"/>
        <v>0.024691358024691357</v>
      </c>
      <c r="AH130" s="39">
        <f t="shared" si="186"/>
        <v>0.02564102564102564</v>
      </c>
      <c r="AI130" s="39">
        <f t="shared" si="187"/>
        <v>0.023809523809523808</v>
      </c>
      <c r="AJ130" s="38">
        <f t="shared" si="179"/>
        <v>9.11111111111111</v>
      </c>
      <c r="AK130" s="38">
        <f t="shared" si="180"/>
        <v>5.128205128205128</v>
      </c>
      <c r="AL130" s="38">
        <f t="shared" si="181"/>
        <v>4</v>
      </c>
      <c r="AM130" s="38">
        <f t="shared" si="188"/>
        <v>2.0246913580246915</v>
      </c>
      <c r="AN130" s="38">
        <f t="shared" si="189"/>
        <v>1.0256410256410255</v>
      </c>
      <c r="AO130" s="38">
        <f t="shared" si="190"/>
        <v>1</v>
      </c>
      <c r="AP130" s="110">
        <f t="shared" si="115"/>
        <v>0</v>
      </c>
      <c r="AQ130" s="110">
        <f t="shared" si="116"/>
        <v>0</v>
      </c>
      <c r="AR130" s="110">
        <f t="shared" si="117"/>
        <v>0</v>
      </c>
      <c r="AS130" s="110">
        <f t="shared" si="118"/>
        <v>0</v>
      </c>
      <c r="AT130" s="110">
        <f t="shared" si="119"/>
        <v>0</v>
      </c>
      <c r="AU130" s="110">
        <f t="shared" si="120"/>
        <v>0</v>
      </c>
    </row>
    <row r="131" spans="1:47" s="530" customFormat="1" ht="19.5" customHeight="1">
      <c r="A131" s="239">
        <v>109</v>
      </c>
      <c r="B131" s="532" t="s">
        <v>119</v>
      </c>
      <c r="C131" s="38">
        <f t="shared" si="109"/>
        <v>128</v>
      </c>
      <c r="D131" s="37">
        <v>68</v>
      </c>
      <c r="E131" s="38">
        <v>60</v>
      </c>
      <c r="F131" s="38">
        <f t="shared" si="102"/>
        <v>128</v>
      </c>
      <c r="G131" s="38">
        <v>68</v>
      </c>
      <c r="H131" s="38">
        <v>60</v>
      </c>
      <c r="I131" s="38">
        <f t="shared" si="110"/>
        <v>128</v>
      </c>
      <c r="J131" s="38">
        <v>68</v>
      </c>
      <c r="K131" s="38">
        <v>60</v>
      </c>
      <c r="L131" s="38">
        <f t="shared" si="111"/>
        <v>2</v>
      </c>
      <c r="M131" s="38">
        <v>1</v>
      </c>
      <c r="N131" s="38">
        <v>1</v>
      </c>
      <c r="O131" s="38">
        <f t="shared" si="103"/>
        <v>13</v>
      </c>
      <c r="P131" s="38">
        <v>6</v>
      </c>
      <c r="Q131" s="38">
        <v>7</v>
      </c>
      <c r="R131" s="38">
        <f t="shared" si="104"/>
        <v>0</v>
      </c>
      <c r="S131" s="38">
        <v>0</v>
      </c>
      <c r="T131" s="38">
        <v>0</v>
      </c>
      <c r="U131" s="38">
        <f t="shared" si="105"/>
        <v>1</v>
      </c>
      <c r="V131" s="38">
        <v>1</v>
      </c>
      <c r="W131" s="38">
        <v>0</v>
      </c>
      <c r="X131" s="116">
        <f t="shared" si="112"/>
        <v>100</v>
      </c>
      <c r="Y131" s="39">
        <f t="shared" si="121"/>
        <v>1</v>
      </c>
      <c r="Z131" s="39">
        <f t="shared" si="122"/>
        <v>1</v>
      </c>
      <c r="AA131" s="39">
        <f t="shared" si="148"/>
        <v>1</v>
      </c>
      <c r="AB131" s="39">
        <f t="shared" si="148"/>
        <v>1</v>
      </c>
      <c r="AC131" s="39">
        <f t="shared" si="148"/>
        <v>1</v>
      </c>
      <c r="AD131" s="39">
        <f t="shared" si="182"/>
        <v>0.015625</v>
      </c>
      <c r="AE131" s="39">
        <f t="shared" si="183"/>
        <v>0.014705882352941176</v>
      </c>
      <c r="AF131" s="39">
        <f t="shared" si="184"/>
        <v>0.016666666666666666</v>
      </c>
      <c r="AG131" s="39">
        <f t="shared" si="185"/>
        <v>0.1015625</v>
      </c>
      <c r="AH131" s="39">
        <f t="shared" si="186"/>
        <v>0.08823529411764706</v>
      </c>
      <c r="AI131" s="39">
        <f t="shared" si="187"/>
        <v>0.11666666666666667</v>
      </c>
      <c r="AJ131" s="38">
        <f t="shared" si="179"/>
        <v>2</v>
      </c>
      <c r="AK131" s="38">
        <f t="shared" si="180"/>
        <v>1</v>
      </c>
      <c r="AL131" s="38">
        <f t="shared" si="181"/>
        <v>1</v>
      </c>
      <c r="AM131" s="38">
        <f t="shared" si="188"/>
        <v>13</v>
      </c>
      <c r="AN131" s="38">
        <f t="shared" si="189"/>
        <v>6</v>
      </c>
      <c r="AO131" s="38">
        <f t="shared" si="190"/>
        <v>7</v>
      </c>
      <c r="AP131" s="110">
        <f t="shared" si="115"/>
        <v>0</v>
      </c>
      <c r="AQ131" s="110">
        <f t="shared" si="116"/>
        <v>0</v>
      </c>
      <c r="AR131" s="110">
        <f t="shared" si="117"/>
        <v>0</v>
      </c>
      <c r="AS131" s="110">
        <f t="shared" si="118"/>
        <v>0.0078125</v>
      </c>
      <c r="AT131" s="110">
        <f t="shared" si="119"/>
        <v>0.014705882352941176</v>
      </c>
      <c r="AU131" s="110">
        <f t="shared" si="120"/>
        <v>0</v>
      </c>
    </row>
    <row r="132" spans="1:47" s="530" customFormat="1" ht="19.5" customHeight="1">
      <c r="A132" s="239">
        <v>110</v>
      </c>
      <c r="B132" s="531" t="s">
        <v>121</v>
      </c>
      <c r="C132" s="38">
        <f t="shared" si="109"/>
        <v>211</v>
      </c>
      <c r="D132" s="37">
        <v>103</v>
      </c>
      <c r="E132" s="38">
        <v>108</v>
      </c>
      <c r="F132" s="38">
        <f t="shared" si="102"/>
        <v>211</v>
      </c>
      <c r="G132" s="38">
        <v>103</v>
      </c>
      <c r="H132" s="38">
        <v>108</v>
      </c>
      <c r="I132" s="38">
        <f t="shared" si="110"/>
        <v>211</v>
      </c>
      <c r="J132" s="38">
        <v>103</v>
      </c>
      <c r="K132" s="38">
        <v>108</v>
      </c>
      <c r="L132" s="38">
        <f t="shared" si="111"/>
        <v>14</v>
      </c>
      <c r="M132" s="38">
        <v>4</v>
      </c>
      <c r="N132" s="38">
        <v>10</v>
      </c>
      <c r="O132" s="38">
        <f t="shared" si="103"/>
        <v>17</v>
      </c>
      <c r="P132" s="38">
        <v>8</v>
      </c>
      <c r="Q132" s="38">
        <v>9</v>
      </c>
      <c r="R132" s="38">
        <f t="shared" si="104"/>
        <v>2</v>
      </c>
      <c r="S132" s="38">
        <v>1</v>
      </c>
      <c r="T132" s="38">
        <v>1</v>
      </c>
      <c r="U132" s="38">
        <f t="shared" si="105"/>
        <v>0</v>
      </c>
      <c r="V132" s="38">
        <v>0</v>
      </c>
      <c r="W132" s="38">
        <v>0</v>
      </c>
      <c r="X132" s="116">
        <f t="shared" si="112"/>
        <v>100</v>
      </c>
      <c r="Y132" s="39">
        <f t="shared" si="121"/>
        <v>1</v>
      </c>
      <c r="Z132" s="39">
        <f t="shared" si="122"/>
        <v>1</v>
      </c>
      <c r="AA132" s="39">
        <f t="shared" si="148"/>
        <v>1</v>
      </c>
      <c r="AB132" s="39">
        <f t="shared" si="148"/>
        <v>1</v>
      </c>
      <c r="AC132" s="39">
        <f t="shared" si="148"/>
        <v>1</v>
      </c>
      <c r="AD132" s="39">
        <f t="shared" si="182"/>
        <v>0.06635071090047394</v>
      </c>
      <c r="AE132" s="39">
        <f t="shared" si="183"/>
        <v>0.038834951456310676</v>
      </c>
      <c r="AF132" s="39">
        <f t="shared" si="184"/>
        <v>0.09259259259259259</v>
      </c>
      <c r="AG132" s="39">
        <f t="shared" si="185"/>
        <v>0.08056872037914692</v>
      </c>
      <c r="AH132" s="39">
        <f t="shared" si="186"/>
        <v>0.07766990291262135</v>
      </c>
      <c r="AI132" s="39">
        <f t="shared" si="187"/>
        <v>0.08333333333333333</v>
      </c>
      <c r="AJ132" s="38">
        <f t="shared" si="179"/>
        <v>14.000000000000002</v>
      </c>
      <c r="AK132" s="38">
        <f t="shared" si="180"/>
        <v>3.9999999999999996</v>
      </c>
      <c r="AL132" s="38">
        <f t="shared" si="181"/>
        <v>10</v>
      </c>
      <c r="AM132" s="38">
        <f t="shared" si="188"/>
        <v>17</v>
      </c>
      <c r="AN132" s="38">
        <f t="shared" si="189"/>
        <v>7.999999999999999</v>
      </c>
      <c r="AO132" s="38">
        <f t="shared" si="190"/>
        <v>9</v>
      </c>
      <c r="AP132" s="110">
        <f t="shared" si="115"/>
        <v>0.009478672985781991</v>
      </c>
      <c r="AQ132" s="110">
        <f t="shared" si="116"/>
        <v>0.009708737864077669</v>
      </c>
      <c r="AR132" s="110">
        <f t="shared" si="117"/>
        <v>0.009259259259259259</v>
      </c>
      <c r="AS132" s="110">
        <f t="shared" si="118"/>
        <v>0</v>
      </c>
      <c r="AT132" s="110">
        <f t="shared" si="119"/>
        <v>0</v>
      </c>
      <c r="AU132" s="110">
        <f t="shared" si="120"/>
        <v>0</v>
      </c>
    </row>
    <row r="133" spans="1:47" s="530" customFormat="1" ht="19.5" customHeight="1">
      <c r="A133" s="240">
        <v>111</v>
      </c>
      <c r="B133" s="530" t="s">
        <v>120</v>
      </c>
      <c r="C133" s="118">
        <f t="shared" si="109"/>
        <v>175</v>
      </c>
      <c r="D133" s="119">
        <v>102</v>
      </c>
      <c r="E133" s="118">
        <v>73</v>
      </c>
      <c r="F133" s="118">
        <f t="shared" si="102"/>
        <v>175</v>
      </c>
      <c r="G133" s="118">
        <v>102</v>
      </c>
      <c r="H133" s="118">
        <v>73</v>
      </c>
      <c r="I133" s="118">
        <f t="shared" si="110"/>
        <v>175</v>
      </c>
      <c r="J133" s="118">
        <v>102</v>
      </c>
      <c r="K133" s="118">
        <v>73</v>
      </c>
      <c r="L133" s="118">
        <f t="shared" si="111"/>
        <v>22</v>
      </c>
      <c r="M133" s="118">
        <v>13</v>
      </c>
      <c r="N133" s="118">
        <v>9</v>
      </c>
      <c r="O133" s="118">
        <f t="shared" si="103"/>
        <v>9</v>
      </c>
      <c r="P133" s="118">
        <v>6</v>
      </c>
      <c r="Q133" s="118">
        <v>3</v>
      </c>
      <c r="R133" s="118">
        <f t="shared" si="104"/>
        <v>1</v>
      </c>
      <c r="S133" s="118">
        <v>0</v>
      </c>
      <c r="T133" s="118">
        <v>1</v>
      </c>
      <c r="U133" s="118">
        <f t="shared" si="105"/>
        <v>0</v>
      </c>
      <c r="V133" s="118">
        <v>0</v>
      </c>
      <c r="W133" s="118">
        <v>0</v>
      </c>
      <c r="X133" s="120">
        <f t="shared" si="112"/>
        <v>100</v>
      </c>
      <c r="Y133" s="121">
        <f t="shared" si="121"/>
        <v>1</v>
      </c>
      <c r="Z133" s="121">
        <f t="shared" si="122"/>
        <v>1</v>
      </c>
      <c r="AA133" s="121">
        <f t="shared" si="148"/>
        <v>1</v>
      </c>
      <c r="AB133" s="121">
        <f t="shared" si="148"/>
        <v>1</v>
      </c>
      <c r="AC133" s="121">
        <f t="shared" si="148"/>
        <v>1</v>
      </c>
      <c r="AD133" s="121">
        <f t="shared" si="182"/>
        <v>0.12571428571428572</v>
      </c>
      <c r="AE133" s="121">
        <f t="shared" si="183"/>
        <v>0.12745098039215685</v>
      </c>
      <c r="AF133" s="121">
        <f t="shared" si="184"/>
        <v>0.1232876712328767</v>
      </c>
      <c r="AG133" s="121">
        <f t="shared" si="185"/>
        <v>0.05142857142857143</v>
      </c>
      <c r="AH133" s="121">
        <f t="shared" si="186"/>
        <v>0.058823529411764705</v>
      </c>
      <c r="AI133" s="121">
        <f t="shared" si="187"/>
        <v>0.0410958904109589</v>
      </c>
      <c r="AJ133" s="118">
        <f>AD133*C133</f>
        <v>22</v>
      </c>
      <c r="AK133" s="118">
        <f>AE133*D133</f>
        <v>13</v>
      </c>
      <c r="AL133" s="118">
        <f>AF133*E133</f>
        <v>9</v>
      </c>
      <c r="AM133" s="38">
        <f t="shared" si="188"/>
        <v>9</v>
      </c>
      <c r="AN133" s="38">
        <f t="shared" si="189"/>
        <v>6</v>
      </c>
      <c r="AO133" s="38">
        <f t="shared" si="190"/>
        <v>3</v>
      </c>
      <c r="AP133" s="139">
        <f t="shared" si="115"/>
        <v>0.005714285714285714</v>
      </c>
      <c r="AQ133" s="139">
        <f t="shared" si="116"/>
        <v>0</v>
      </c>
      <c r="AR133" s="139">
        <f t="shared" si="117"/>
        <v>0.0136986301369863</v>
      </c>
      <c r="AS133" s="139">
        <f t="shared" si="118"/>
        <v>0</v>
      </c>
      <c r="AT133" s="139">
        <f t="shared" si="119"/>
        <v>0</v>
      </c>
      <c r="AU133" s="139">
        <f t="shared" si="120"/>
        <v>0</v>
      </c>
    </row>
    <row r="134" spans="1:47" s="541" customFormat="1" ht="19.5" customHeight="1">
      <c r="A134" s="602"/>
      <c r="B134" s="540" t="s">
        <v>131</v>
      </c>
      <c r="C134" s="125">
        <f aca="true" t="shared" si="191" ref="C134:N134">SUM(C125:C133)</f>
        <v>2150</v>
      </c>
      <c r="D134" s="243">
        <f t="shared" si="191"/>
        <v>1161</v>
      </c>
      <c r="E134" s="243">
        <f t="shared" si="191"/>
        <v>989</v>
      </c>
      <c r="F134" s="125">
        <f t="shared" si="191"/>
        <v>2146</v>
      </c>
      <c r="G134" s="243">
        <f t="shared" si="191"/>
        <v>1157</v>
      </c>
      <c r="H134" s="243">
        <f t="shared" si="191"/>
        <v>989</v>
      </c>
      <c r="I134" s="125">
        <f t="shared" si="191"/>
        <v>2146</v>
      </c>
      <c r="J134" s="243">
        <f t="shared" si="191"/>
        <v>1157</v>
      </c>
      <c r="K134" s="243">
        <f t="shared" si="191"/>
        <v>989</v>
      </c>
      <c r="L134" s="125">
        <f t="shared" si="191"/>
        <v>202</v>
      </c>
      <c r="M134" s="243">
        <f t="shared" si="191"/>
        <v>104</v>
      </c>
      <c r="N134" s="243">
        <f t="shared" si="191"/>
        <v>98</v>
      </c>
      <c r="O134" s="243">
        <f aca="true" t="shared" si="192" ref="O134:W134">SUM(O125:O133)</f>
        <v>182</v>
      </c>
      <c r="P134" s="243">
        <f t="shared" si="192"/>
        <v>96</v>
      </c>
      <c r="Q134" s="243">
        <f t="shared" si="192"/>
        <v>86</v>
      </c>
      <c r="R134" s="243">
        <f t="shared" si="192"/>
        <v>28</v>
      </c>
      <c r="S134" s="243">
        <f t="shared" si="192"/>
        <v>19</v>
      </c>
      <c r="T134" s="243">
        <f t="shared" si="192"/>
        <v>9</v>
      </c>
      <c r="U134" s="243">
        <f t="shared" si="192"/>
        <v>12</v>
      </c>
      <c r="V134" s="243">
        <f t="shared" si="192"/>
        <v>8</v>
      </c>
      <c r="W134" s="243">
        <f t="shared" si="192"/>
        <v>4</v>
      </c>
      <c r="X134" s="126">
        <f t="shared" si="112"/>
        <v>99.81395348837209</v>
      </c>
      <c r="Y134" s="113">
        <f t="shared" si="121"/>
        <v>0.9965546942291128</v>
      </c>
      <c r="Z134" s="113">
        <f t="shared" si="122"/>
        <v>1</v>
      </c>
      <c r="AA134" s="113">
        <f t="shared" si="148"/>
        <v>0.998139534883721</v>
      </c>
      <c r="AB134" s="113">
        <f t="shared" si="148"/>
        <v>0.9965546942291128</v>
      </c>
      <c r="AC134" s="113">
        <f t="shared" si="148"/>
        <v>1</v>
      </c>
      <c r="AD134" s="113">
        <f aca="true" t="shared" si="193" ref="AD134:AI134">AJ134/C134</f>
        <v>0.09420586881880287</v>
      </c>
      <c r="AE134" s="113">
        <f t="shared" si="193"/>
        <v>0.09006627072012983</v>
      </c>
      <c r="AF134" s="113">
        <f t="shared" si="193"/>
        <v>0.09908998988877654</v>
      </c>
      <c r="AG134" s="113">
        <f t="shared" si="193"/>
        <v>0.08496726926895404</v>
      </c>
      <c r="AH134" s="113">
        <f t="shared" si="193"/>
        <v>0.08327208221988576</v>
      </c>
      <c r="AI134" s="113">
        <f t="shared" si="193"/>
        <v>0.08695652173913043</v>
      </c>
      <c r="AJ134" s="125">
        <f aca="true" t="shared" si="194" ref="AJ134:AO134">SUM(AJ125:AJ133)</f>
        <v>202.54261796042618</v>
      </c>
      <c r="AK134" s="125">
        <f t="shared" si="194"/>
        <v>104.56694030607073</v>
      </c>
      <c r="AL134" s="125">
        <f t="shared" si="194"/>
        <v>98</v>
      </c>
      <c r="AM134" s="125">
        <f t="shared" si="194"/>
        <v>182.33975985117536</v>
      </c>
      <c r="AN134" s="125">
        <f t="shared" si="194"/>
        <v>96.34579912840782</v>
      </c>
      <c r="AO134" s="125">
        <f t="shared" si="194"/>
        <v>86</v>
      </c>
      <c r="AP134" s="113">
        <f t="shared" si="115"/>
        <v>0.0130475302889096</v>
      </c>
      <c r="AQ134" s="113">
        <f t="shared" si="116"/>
        <v>0.016421780466724288</v>
      </c>
      <c r="AR134" s="113">
        <f t="shared" si="117"/>
        <v>0.00910010111223458</v>
      </c>
      <c r="AS134" s="113">
        <f t="shared" si="118"/>
        <v>0.005591798695246971</v>
      </c>
      <c r="AT134" s="113">
        <f t="shared" si="119"/>
        <v>0.006914433880726016</v>
      </c>
      <c r="AU134" s="113">
        <f t="shared" si="120"/>
        <v>0.004044489383215369</v>
      </c>
    </row>
    <row r="135" ht="19.5" customHeight="1"/>
    <row r="136" spans="2:25" ht="16.5">
      <c r="B136" s="819" t="s">
        <v>144</v>
      </c>
      <c r="C136" s="819"/>
      <c r="D136" s="819"/>
      <c r="E136" s="819"/>
      <c r="F136" s="711"/>
      <c r="G136" s="711"/>
      <c r="H136" s="31"/>
      <c r="I136" s="31"/>
      <c r="J136" s="31"/>
      <c r="L136" s="853" t="s">
        <v>147</v>
      </c>
      <c r="M136" s="853"/>
      <c r="N136" s="853"/>
      <c r="O136" s="853"/>
      <c r="P136" s="853"/>
      <c r="Q136" s="853"/>
      <c r="R136" s="853"/>
      <c r="S136" s="853"/>
      <c r="T136" s="853"/>
      <c r="U136" s="853"/>
      <c r="V136" s="853"/>
      <c r="W136" s="292"/>
      <c r="X136" s="293"/>
      <c r="Y136" s="292"/>
    </row>
    <row r="137" spans="2:25" ht="16.5">
      <c r="B137" s="806" t="s">
        <v>148</v>
      </c>
      <c r="C137" s="806"/>
      <c r="D137" s="806"/>
      <c r="E137" s="806"/>
      <c r="F137" s="806"/>
      <c r="G137" s="806"/>
      <c r="H137" s="31"/>
      <c r="I137" s="31"/>
      <c r="J137" s="31"/>
      <c r="W137" s="295"/>
      <c r="X137" s="296"/>
      <c r="Y137" s="295"/>
    </row>
    <row r="138" spans="2:25" ht="15">
      <c r="B138" s="806" t="s">
        <v>253</v>
      </c>
      <c r="C138" s="806"/>
      <c r="D138" s="806"/>
      <c r="E138" s="806"/>
      <c r="F138" s="806"/>
      <c r="G138" s="806"/>
      <c r="H138" s="31"/>
      <c r="I138" s="31"/>
      <c r="J138" s="31"/>
      <c r="K138" s="31"/>
      <c r="W138" s="31"/>
      <c r="X138" s="82"/>
      <c r="Y138" s="82"/>
    </row>
    <row r="139" spans="2:25" ht="15">
      <c r="B139" s="806" t="s">
        <v>254</v>
      </c>
      <c r="C139" s="806"/>
      <c r="D139" s="806"/>
      <c r="E139" s="806"/>
      <c r="F139" s="806"/>
      <c r="G139" s="806"/>
      <c r="H139" s="31"/>
      <c r="I139" s="31"/>
      <c r="J139" s="31"/>
      <c r="K139" s="31"/>
      <c r="W139" s="31"/>
      <c r="X139" s="82"/>
      <c r="Y139" s="82"/>
    </row>
    <row r="140" spans="2:25" ht="15">
      <c r="B140" s="806" t="s">
        <v>259</v>
      </c>
      <c r="C140" s="806"/>
      <c r="D140" s="806"/>
      <c r="E140" s="806"/>
      <c r="F140" s="806"/>
      <c r="G140" s="806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S140" s="31"/>
      <c r="T140" s="31"/>
      <c r="U140" s="31"/>
      <c r="V140" s="31"/>
      <c r="W140" s="31"/>
      <c r="X140" s="82"/>
      <c r="Y140" s="82"/>
    </row>
    <row r="141" spans="3:25" ht="15">
      <c r="C141" s="517"/>
      <c r="D141" s="517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82"/>
      <c r="Y141" s="82"/>
    </row>
  </sheetData>
  <sheetProtection/>
  <mergeCells count="39">
    <mergeCell ref="C9:E10"/>
    <mergeCell ref="F9:H10"/>
    <mergeCell ref="I9:K10"/>
    <mergeCell ref="B136:E136"/>
    <mergeCell ref="X9:AC9"/>
    <mergeCell ref="R10:T10"/>
    <mergeCell ref="U10:W10"/>
    <mergeCell ref="L10:N10"/>
    <mergeCell ref="O10:Q10"/>
    <mergeCell ref="L9:Q9"/>
    <mergeCell ref="AP9:AU9"/>
    <mergeCell ref="AP10:AR10"/>
    <mergeCell ref="AS10:AU10"/>
    <mergeCell ref="AJ10:AL10"/>
    <mergeCell ref="AM10:AO10"/>
    <mergeCell ref="L136:V136"/>
    <mergeCell ref="R9:W9"/>
    <mergeCell ref="X10:Z10"/>
    <mergeCell ref="AA10:AC10"/>
    <mergeCell ref="AF3:AU3"/>
    <mergeCell ref="A9:A12"/>
    <mergeCell ref="AF2:AR2"/>
    <mergeCell ref="AD10:AF10"/>
    <mergeCell ref="AG10:AI10"/>
    <mergeCell ref="X5:AS5"/>
    <mergeCell ref="X6:AS6"/>
    <mergeCell ref="X7:AS7"/>
    <mergeCell ref="AD9:AI9"/>
    <mergeCell ref="AJ9:AO9"/>
    <mergeCell ref="B137:G137"/>
    <mergeCell ref="B138:G138"/>
    <mergeCell ref="B139:G139"/>
    <mergeCell ref="B140:G140"/>
    <mergeCell ref="J1:V1"/>
    <mergeCell ref="J2:V2"/>
    <mergeCell ref="B5:W5"/>
    <mergeCell ref="B6:W6"/>
    <mergeCell ref="B7:W7"/>
    <mergeCell ref="B9:B11"/>
  </mergeCells>
  <printOptions/>
  <pageMargins left="0.25" right="0" top="0.25" bottom="0.25" header="0.25" footer="0.2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Z480"/>
  <sheetViews>
    <sheetView zoomScalePageLayoutView="0" workbookViewId="0" topLeftCell="A1">
      <selection activeCell="M138" sqref="M138:V138"/>
    </sheetView>
  </sheetViews>
  <sheetFormatPr defaultColWidth="9.33203125" defaultRowHeight="12.75"/>
  <cols>
    <col min="1" max="1" width="3.33203125" style="644" customWidth="1"/>
    <col min="2" max="2" width="3.83203125" style="1" customWidth="1"/>
    <col min="3" max="3" width="16.33203125" style="34" customWidth="1"/>
    <col min="4" max="4" width="7.16015625" style="27" customWidth="1"/>
    <col min="5" max="5" width="7.5" style="27" customWidth="1"/>
    <col min="6" max="6" width="7.83203125" style="27" customWidth="1"/>
    <col min="7" max="7" width="7.83203125" style="177" customWidth="1"/>
    <col min="8" max="8" width="7.33203125" style="27" customWidth="1"/>
    <col min="9" max="9" width="7.66015625" style="27" customWidth="1"/>
    <col min="10" max="10" width="7.5" style="177" customWidth="1"/>
    <col min="11" max="12" width="7.33203125" style="27" customWidth="1"/>
    <col min="13" max="13" width="6.16015625" style="177" customWidth="1"/>
    <col min="14" max="14" width="6.33203125" style="27" customWidth="1"/>
    <col min="15" max="15" width="6.16015625" style="27" customWidth="1"/>
    <col min="16" max="16" width="6.33203125" style="177" customWidth="1"/>
    <col min="17" max="17" width="6" style="27" customWidth="1"/>
    <col min="18" max="18" width="6.16015625" style="27" customWidth="1"/>
    <col min="19" max="19" width="5.66015625" style="177" customWidth="1"/>
    <col min="20" max="20" width="5.33203125" style="27" customWidth="1"/>
    <col min="21" max="21" width="5.16015625" style="27" customWidth="1"/>
    <col min="22" max="22" width="5" style="177" customWidth="1"/>
    <col min="23" max="23" width="5.33203125" style="27" customWidth="1"/>
    <col min="24" max="24" width="5" style="27" customWidth="1"/>
    <col min="25" max="25" width="5.66015625" style="158" customWidth="1"/>
    <col min="26" max="26" width="10" style="26" customWidth="1"/>
    <col min="27" max="27" width="9.66015625" style="26" customWidth="1"/>
    <col min="28" max="28" width="8.83203125" style="26" customWidth="1"/>
    <col min="29" max="29" width="9" style="26" customWidth="1"/>
    <col min="30" max="30" width="10.16015625" style="26" customWidth="1"/>
    <col min="31" max="31" width="8.5" style="26" customWidth="1"/>
    <col min="32" max="32" width="8.5" style="47" customWidth="1"/>
    <col min="33" max="33" width="8.66015625" style="23" customWidth="1"/>
    <col min="34" max="34" width="9" style="23" customWidth="1"/>
    <col min="35" max="35" width="8" style="47" customWidth="1"/>
    <col min="36" max="36" width="8" style="23" customWidth="1"/>
    <col min="37" max="37" width="7.66015625" style="23" customWidth="1"/>
    <col min="38" max="38" width="8.5" style="55" hidden="1" customWidth="1"/>
    <col min="39" max="43" width="8.5" style="23" hidden="1" customWidth="1"/>
    <col min="44" max="44" width="8.5" style="130" hidden="1" customWidth="1"/>
    <col min="45" max="45" width="8.5" style="55" hidden="1" customWidth="1"/>
    <col min="46" max="50" width="8.5" style="14" hidden="1" customWidth="1"/>
    <col min="51" max="51" width="8" style="47" customWidth="1"/>
    <col min="52" max="52" width="7.33203125" style="23" customWidth="1"/>
    <col min="53" max="53" width="7.5" style="23" customWidth="1"/>
    <col min="54" max="54" width="7" style="47" customWidth="1"/>
    <col min="55" max="55" width="7.5" style="23" customWidth="1"/>
    <col min="56" max="56" width="8.16015625" style="23" customWidth="1"/>
    <col min="57" max="16384" width="9.33203125" style="12" customWidth="1"/>
  </cols>
  <sheetData>
    <row r="1" spans="3:54" ht="15.75">
      <c r="C1" s="706" t="s">
        <v>257</v>
      </c>
      <c r="D1" s="16"/>
      <c r="E1" s="754"/>
      <c r="F1" s="755"/>
      <c r="G1" s="756"/>
      <c r="H1" s="757"/>
      <c r="I1" s="757"/>
      <c r="J1" s="758"/>
      <c r="K1" s="759"/>
      <c r="L1" s="759"/>
      <c r="M1" s="760"/>
      <c r="N1" s="759"/>
      <c r="O1" s="759"/>
      <c r="P1" s="760"/>
      <c r="Q1" s="759"/>
      <c r="R1" s="759"/>
      <c r="S1" s="760"/>
      <c r="T1" s="759"/>
      <c r="U1" s="13"/>
      <c r="V1" s="179"/>
      <c r="W1" s="13"/>
      <c r="X1" s="13"/>
      <c r="Y1" s="156"/>
      <c r="AB1" s="32" t="s">
        <v>142</v>
      </c>
      <c r="AC1" s="13"/>
      <c r="AD1" s="25"/>
      <c r="AE1" s="25"/>
      <c r="AF1" s="44"/>
      <c r="AG1" s="43"/>
      <c r="AH1" s="43"/>
      <c r="AI1" s="45"/>
      <c r="AJ1" s="13"/>
      <c r="AK1" s="13"/>
      <c r="AL1" s="65"/>
      <c r="AM1" s="13"/>
      <c r="AN1" s="13"/>
      <c r="AO1" s="65"/>
      <c r="AP1" s="13"/>
      <c r="AQ1" s="13"/>
      <c r="AR1" s="13"/>
      <c r="AS1" s="13"/>
      <c r="AT1" s="13"/>
      <c r="AU1" s="13"/>
      <c r="AV1" s="13"/>
      <c r="AW1" s="13"/>
      <c r="AY1" s="14"/>
      <c r="AZ1" s="14"/>
      <c r="BA1" s="53"/>
      <c r="BB1" s="23"/>
    </row>
    <row r="2" spans="3:54" ht="16.5">
      <c r="C2" s="50" t="s">
        <v>256</v>
      </c>
      <c r="D2" s="16"/>
      <c r="E2" s="703"/>
      <c r="F2" s="761"/>
      <c r="G2" s="762"/>
      <c r="H2" s="759"/>
      <c r="I2" s="759"/>
      <c r="J2" s="760"/>
      <c r="K2" s="769"/>
      <c r="L2" s="769"/>
      <c r="M2" s="770"/>
      <c r="N2" s="769"/>
      <c r="O2" s="712"/>
      <c r="P2" s="770"/>
      <c r="Q2" s="771"/>
      <c r="R2" s="771"/>
      <c r="S2" s="770"/>
      <c r="T2" s="759"/>
      <c r="U2" s="13"/>
      <c r="V2" s="179"/>
      <c r="W2" s="13"/>
      <c r="X2" s="13"/>
      <c r="Y2" s="156"/>
      <c r="AB2" s="32" t="s">
        <v>269</v>
      </c>
      <c r="AC2" s="13"/>
      <c r="AD2" s="25"/>
      <c r="AE2" s="25"/>
      <c r="AF2" s="25"/>
      <c r="AG2" s="13"/>
      <c r="AH2" s="13"/>
      <c r="AI2" s="13"/>
      <c r="AJ2" s="28"/>
      <c r="AK2" s="28"/>
      <c r="AL2" s="65"/>
      <c r="AM2" s="28"/>
      <c r="AN2" s="46"/>
      <c r="AO2" s="65"/>
      <c r="AP2" s="13"/>
      <c r="AQ2" s="13"/>
      <c r="AR2" s="13"/>
      <c r="AS2" s="13"/>
      <c r="AT2" s="13"/>
      <c r="AU2" s="13"/>
      <c r="AV2" s="13"/>
      <c r="AW2" s="13"/>
      <c r="AY2" s="14"/>
      <c r="AZ2" s="14"/>
      <c r="BA2" s="53"/>
      <c r="BB2" s="23"/>
    </row>
    <row r="3" spans="3:54" ht="15.75">
      <c r="C3" s="50"/>
      <c r="D3" s="16"/>
      <c r="E3" s="703"/>
      <c r="F3" s="761"/>
      <c r="G3" s="764"/>
      <c r="H3" s="765"/>
      <c r="I3" s="763"/>
      <c r="J3" s="766" t="s">
        <v>5</v>
      </c>
      <c r="K3" s="767"/>
      <c r="L3" s="767"/>
      <c r="M3" s="768"/>
      <c r="N3" s="763"/>
      <c r="O3" s="763"/>
      <c r="P3" s="768"/>
      <c r="Q3" s="763"/>
      <c r="R3" s="763"/>
      <c r="S3" s="768"/>
      <c r="T3" s="763"/>
      <c r="U3" s="28"/>
      <c r="W3" s="28"/>
      <c r="X3" s="28"/>
      <c r="Y3" s="157"/>
      <c r="AB3" s="33" t="s">
        <v>270</v>
      </c>
      <c r="AC3" s="28"/>
      <c r="AD3" s="29"/>
      <c r="AE3" s="29"/>
      <c r="AF3" s="29"/>
      <c r="AG3" s="27"/>
      <c r="AH3" s="28"/>
      <c r="AI3" s="30" t="s">
        <v>5</v>
      </c>
      <c r="AJ3" s="30"/>
      <c r="AK3" s="30"/>
      <c r="AL3" s="66"/>
      <c r="AM3" s="28"/>
      <c r="AN3" s="28"/>
      <c r="AO3" s="66"/>
      <c r="AP3" s="28"/>
      <c r="AQ3" s="28"/>
      <c r="AR3" s="28"/>
      <c r="AS3" s="28"/>
      <c r="AT3" s="28"/>
      <c r="AU3" s="28"/>
      <c r="AV3" s="28"/>
      <c r="AW3" s="28"/>
      <c r="AY3" s="14"/>
      <c r="AZ3" s="14"/>
      <c r="BA3" s="53"/>
      <c r="BB3" s="23"/>
    </row>
    <row r="4" spans="3:54" ht="15.75">
      <c r="C4" s="865" t="s">
        <v>267</v>
      </c>
      <c r="D4" s="865"/>
      <c r="E4" s="865"/>
      <c r="F4" s="865"/>
      <c r="G4" s="865"/>
      <c r="H4" s="867" t="s">
        <v>258</v>
      </c>
      <c r="I4" s="867"/>
      <c r="J4" s="867"/>
      <c r="K4" s="867"/>
      <c r="L4" s="867"/>
      <c r="M4" s="867"/>
      <c r="N4" s="867"/>
      <c r="O4" s="867"/>
      <c r="P4" s="867"/>
      <c r="Q4" s="867"/>
      <c r="R4" s="867"/>
      <c r="S4" s="867"/>
      <c r="T4" s="867"/>
      <c r="U4" s="28"/>
      <c r="W4" s="28"/>
      <c r="X4" s="28"/>
      <c r="Y4" s="157"/>
      <c r="AB4" s="33"/>
      <c r="AC4" s="28"/>
      <c r="AD4" s="29"/>
      <c r="AE4" s="29"/>
      <c r="AF4" s="29"/>
      <c r="AG4" s="27"/>
      <c r="AH4" s="28"/>
      <c r="AI4" s="30"/>
      <c r="AJ4" s="30"/>
      <c r="AK4" s="30"/>
      <c r="AL4" s="66"/>
      <c r="AM4" s="28"/>
      <c r="AN4" s="28"/>
      <c r="AO4" s="66"/>
      <c r="AP4" s="28"/>
      <c r="AQ4" s="28"/>
      <c r="AR4" s="28"/>
      <c r="AS4" s="28"/>
      <c r="AT4" s="28"/>
      <c r="AU4" s="28"/>
      <c r="AV4" s="28"/>
      <c r="AW4" s="28"/>
      <c r="AY4" s="14"/>
      <c r="AZ4" s="14"/>
      <c r="BA4" s="53"/>
      <c r="BB4" s="23"/>
    </row>
    <row r="5" spans="3:54" ht="16.5">
      <c r="C5" s="1"/>
      <c r="D5" s="708"/>
      <c r="E5" s="708"/>
      <c r="F5" s="708"/>
      <c r="G5" s="173"/>
      <c r="H5" s="707"/>
      <c r="I5" s="707"/>
      <c r="J5" s="707"/>
      <c r="K5" s="707"/>
      <c r="L5" s="707"/>
      <c r="M5" s="707"/>
      <c r="N5" s="707"/>
      <c r="O5" s="707"/>
      <c r="P5" s="707"/>
      <c r="Q5" s="707"/>
      <c r="R5" s="707"/>
      <c r="S5" s="707"/>
      <c r="T5" s="707"/>
      <c r="U5" s="28"/>
      <c r="W5" s="28"/>
      <c r="X5" s="28"/>
      <c r="Y5" s="157"/>
      <c r="AB5" s="33"/>
      <c r="AC5" s="28"/>
      <c r="AD5" s="29"/>
      <c r="AE5" s="29"/>
      <c r="AF5" s="29"/>
      <c r="AG5" s="27"/>
      <c r="AH5" s="28"/>
      <c r="AI5" s="30"/>
      <c r="AJ5" s="30"/>
      <c r="AK5" s="30"/>
      <c r="AL5" s="66"/>
      <c r="AM5" s="28"/>
      <c r="AN5" s="28"/>
      <c r="AO5" s="66"/>
      <c r="AP5" s="28"/>
      <c r="AQ5" s="28"/>
      <c r="AR5" s="28"/>
      <c r="AS5" s="28"/>
      <c r="AT5" s="28"/>
      <c r="AU5" s="28"/>
      <c r="AV5" s="28"/>
      <c r="AW5" s="28"/>
      <c r="AY5" s="14"/>
      <c r="AZ5" s="14"/>
      <c r="BA5" s="53"/>
      <c r="BB5" s="23"/>
    </row>
    <row r="6" spans="3:56" ht="18.75">
      <c r="C6" s="893" t="s">
        <v>6</v>
      </c>
      <c r="D6" s="893"/>
      <c r="E6" s="893"/>
      <c r="F6" s="893"/>
      <c r="G6" s="893"/>
      <c r="H6" s="893"/>
      <c r="I6" s="893"/>
      <c r="J6" s="893"/>
      <c r="K6" s="893"/>
      <c r="L6" s="893"/>
      <c r="M6" s="893"/>
      <c r="N6" s="893"/>
      <c r="O6" s="893"/>
      <c r="P6" s="893"/>
      <c r="Q6" s="893"/>
      <c r="R6" s="893"/>
      <c r="S6" s="893"/>
      <c r="T6" s="893"/>
      <c r="U6" s="893"/>
      <c r="V6" s="893"/>
      <c r="W6" s="893"/>
      <c r="X6" s="893"/>
      <c r="Y6" s="151"/>
      <c r="Z6" s="895" t="s">
        <v>6</v>
      </c>
      <c r="AA6" s="895"/>
      <c r="AB6" s="895"/>
      <c r="AC6" s="895"/>
      <c r="AD6" s="895"/>
      <c r="AE6" s="895"/>
      <c r="AF6" s="895"/>
      <c r="AG6" s="895"/>
      <c r="AH6" s="895"/>
      <c r="AI6" s="895"/>
      <c r="AJ6" s="895"/>
      <c r="AK6" s="895"/>
      <c r="AL6" s="895"/>
      <c r="AM6" s="895"/>
      <c r="AN6" s="895"/>
      <c r="AO6" s="895"/>
      <c r="AP6" s="895"/>
      <c r="AQ6" s="895"/>
      <c r="AR6" s="895"/>
      <c r="AS6" s="895"/>
      <c r="AT6" s="895"/>
      <c r="AU6" s="895"/>
      <c r="AV6" s="895"/>
      <c r="AW6" s="895"/>
      <c r="AX6" s="895"/>
      <c r="AY6" s="895"/>
      <c r="AZ6" s="895"/>
      <c r="BA6" s="895"/>
      <c r="BB6" s="895"/>
      <c r="BC6" s="152"/>
      <c r="BD6" s="19"/>
    </row>
    <row r="7" spans="3:56" ht="18.75">
      <c r="C7" s="893" t="s">
        <v>197</v>
      </c>
      <c r="D7" s="893"/>
      <c r="E7" s="893"/>
      <c r="F7" s="893"/>
      <c r="G7" s="893"/>
      <c r="H7" s="893"/>
      <c r="I7" s="893"/>
      <c r="J7" s="893"/>
      <c r="K7" s="893"/>
      <c r="L7" s="893"/>
      <c r="M7" s="893"/>
      <c r="N7" s="893"/>
      <c r="O7" s="893"/>
      <c r="P7" s="893"/>
      <c r="Q7" s="893"/>
      <c r="R7" s="893"/>
      <c r="S7" s="893"/>
      <c r="T7" s="893"/>
      <c r="U7" s="893"/>
      <c r="V7" s="893"/>
      <c r="W7" s="893"/>
      <c r="X7" s="893"/>
      <c r="Y7" s="151"/>
      <c r="Z7" s="895" t="s">
        <v>152</v>
      </c>
      <c r="AA7" s="895"/>
      <c r="AB7" s="895"/>
      <c r="AC7" s="895"/>
      <c r="AD7" s="895"/>
      <c r="AE7" s="895"/>
      <c r="AF7" s="895"/>
      <c r="AG7" s="895"/>
      <c r="AH7" s="895"/>
      <c r="AI7" s="895"/>
      <c r="AJ7" s="895"/>
      <c r="AK7" s="895"/>
      <c r="AL7" s="895"/>
      <c r="AM7" s="895"/>
      <c r="AN7" s="895"/>
      <c r="AO7" s="895"/>
      <c r="AP7" s="895"/>
      <c r="AQ7" s="895"/>
      <c r="AR7" s="895"/>
      <c r="AS7" s="895"/>
      <c r="AT7" s="895"/>
      <c r="AU7" s="895"/>
      <c r="AV7" s="895"/>
      <c r="AW7" s="895"/>
      <c r="AX7" s="895"/>
      <c r="AY7" s="895"/>
      <c r="AZ7" s="895"/>
      <c r="BA7" s="895"/>
      <c r="BB7" s="895"/>
      <c r="BC7" s="895"/>
      <c r="BD7" s="895"/>
    </row>
    <row r="8" spans="3:56" ht="15.75" customHeight="1">
      <c r="C8" s="894" t="s">
        <v>7</v>
      </c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4"/>
      <c r="U8" s="894"/>
      <c r="V8" s="894"/>
      <c r="W8" s="894"/>
      <c r="X8" s="894"/>
      <c r="Y8" s="138"/>
      <c r="Z8" s="896" t="s">
        <v>7</v>
      </c>
      <c r="AA8" s="896"/>
      <c r="AB8" s="896"/>
      <c r="AC8" s="896"/>
      <c r="AD8" s="896"/>
      <c r="AE8" s="896"/>
      <c r="AF8" s="896"/>
      <c r="AG8" s="896"/>
      <c r="AH8" s="896"/>
      <c r="AI8" s="896"/>
      <c r="AJ8" s="896"/>
      <c r="AK8" s="896"/>
      <c r="AL8" s="896"/>
      <c r="AM8" s="896"/>
      <c r="AN8" s="896"/>
      <c r="AO8" s="896"/>
      <c r="AP8" s="896"/>
      <c r="AQ8" s="896"/>
      <c r="AR8" s="896"/>
      <c r="AS8" s="896"/>
      <c r="AT8" s="896"/>
      <c r="AU8" s="896"/>
      <c r="AV8" s="896"/>
      <c r="AW8" s="896"/>
      <c r="AX8" s="896"/>
      <c r="AY8" s="896"/>
      <c r="AZ8" s="896"/>
      <c r="BA8" s="896"/>
      <c r="BB8" s="896"/>
      <c r="BC8" s="896"/>
      <c r="BD8" s="896"/>
    </row>
    <row r="9" spans="3:56" ht="15.75" customHeight="1">
      <c r="C9" s="772"/>
      <c r="D9" s="773"/>
      <c r="E9" s="773"/>
      <c r="F9" s="774"/>
      <c r="G9" s="775"/>
      <c r="H9" s="774"/>
      <c r="I9" s="774"/>
      <c r="J9" s="776"/>
      <c r="K9" s="774"/>
      <c r="L9" s="774"/>
      <c r="M9" s="775"/>
      <c r="N9" s="774"/>
      <c r="O9" s="774"/>
      <c r="P9" s="776"/>
      <c r="Q9" s="774"/>
      <c r="R9" s="774"/>
      <c r="S9" s="777"/>
      <c r="T9" s="772"/>
      <c r="U9" s="772"/>
      <c r="V9" s="777"/>
      <c r="W9" s="772"/>
      <c r="X9" s="772"/>
      <c r="Y9" s="13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3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</row>
    <row r="10" spans="2:56" ht="21" customHeight="1">
      <c r="B10" s="871" t="s">
        <v>182</v>
      </c>
      <c r="C10" s="887" t="s">
        <v>123</v>
      </c>
      <c r="D10" s="873" t="s">
        <v>8</v>
      </c>
      <c r="E10" s="873"/>
      <c r="F10" s="873"/>
      <c r="G10" s="873" t="s">
        <v>9</v>
      </c>
      <c r="H10" s="873"/>
      <c r="I10" s="873"/>
      <c r="J10" s="874" t="s">
        <v>10</v>
      </c>
      <c r="K10" s="874"/>
      <c r="L10" s="874"/>
      <c r="M10" s="882" t="s">
        <v>11</v>
      </c>
      <c r="N10" s="882"/>
      <c r="O10" s="882"/>
      <c r="P10" s="882"/>
      <c r="Q10" s="882"/>
      <c r="R10" s="882"/>
      <c r="S10" s="875" t="s">
        <v>12</v>
      </c>
      <c r="T10" s="875"/>
      <c r="U10" s="875"/>
      <c r="V10" s="875"/>
      <c r="W10" s="875"/>
      <c r="X10" s="875"/>
      <c r="Y10" s="886" t="s">
        <v>182</v>
      </c>
      <c r="Z10" s="891" t="s">
        <v>126</v>
      </c>
      <c r="AA10" s="892"/>
      <c r="AB10" s="892"/>
      <c r="AC10" s="892"/>
      <c r="AD10" s="892"/>
      <c r="AE10" s="892"/>
      <c r="AF10" s="876" t="s">
        <v>127</v>
      </c>
      <c r="AG10" s="877"/>
      <c r="AH10" s="877"/>
      <c r="AI10" s="877"/>
      <c r="AJ10" s="877"/>
      <c r="AK10" s="878"/>
      <c r="AL10" s="879" t="s">
        <v>128</v>
      </c>
      <c r="AM10" s="880"/>
      <c r="AN10" s="880"/>
      <c r="AO10" s="880"/>
      <c r="AP10" s="880"/>
      <c r="AQ10" s="881"/>
      <c r="AR10" s="131"/>
      <c r="AS10" s="879" t="s">
        <v>151</v>
      </c>
      <c r="AT10" s="880"/>
      <c r="AU10" s="880"/>
      <c r="AV10" s="880"/>
      <c r="AW10" s="880"/>
      <c r="AX10" s="881"/>
      <c r="AY10" s="876" t="s">
        <v>150</v>
      </c>
      <c r="AZ10" s="877"/>
      <c r="BA10" s="877"/>
      <c r="BB10" s="877"/>
      <c r="BC10" s="877"/>
      <c r="BD10" s="878"/>
    </row>
    <row r="11" spans="1:56" s="1" customFormat="1" ht="18" customHeight="1">
      <c r="A11" s="645"/>
      <c r="B11" s="872"/>
      <c r="C11" s="888"/>
      <c r="D11" s="873"/>
      <c r="E11" s="873"/>
      <c r="F11" s="873"/>
      <c r="G11" s="873"/>
      <c r="H11" s="873"/>
      <c r="I11" s="873"/>
      <c r="J11" s="874"/>
      <c r="K11" s="874"/>
      <c r="L11" s="874"/>
      <c r="M11" s="874" t="s">
        <v>13</v>
      </c>
      <c r="N11" s="874"/>
      <c r="O11" s="874"/>
      <c r="P11" s="873" t="s">
        <v>14</v>
      </c>
      <c r="Q11" s="873"/>
      <c r="R11" s="873"/>
      <c r="S11" s="873" t="s">
        <v>139</v>
      </c>
      <c r="T11" s="873"/>
      <c r="U11" s="873"/>
      <c r="V11" s="873" t="s">
        <v>140</v>
      </c>
      <c r="W11" s="873"/>
      <c r="X11" s="873"/>
      <c r="Y11" s="886"/>
      <c r="Z11" s="890" t="s">
        <v>129</v>
      </c>
      <c r="AA11" s="885"/>
      <c r="AB11" s="885"/>
      <c r="AC11" s="885" t="s">
        <v>130</v>
      </c>
      <c r="AD11" s="885"/>
      <c r="AE11" s="885"/>
      <c r="AF11" s="878" t="s">
        <v>13</v>
      </c>
      <c r="AG11" s="884"/>
      <c r="AH11" s="884"/>
      <c r="AI11" s="885" t="s">
        <v>14</v>
      </c>
      <c r="AJ11" s="885"/>
      <c r="AK11" s="885"/>
      <c r="AL11" s="874" t="s">
        <v>13</v>
      </c>
      <c r="AM11" s="874"/>
      <c r="AN11" s="874"/>
      <c r="AO11" s="873" t="s">
        <v>14</v>
      </c>
      <c r="AP11" s="873"/>
      <c r="AQ11" s="873"/>
      <c r="AR11" s="132"/>
      <c r="AS11" s="874" t="s">
        <v>13</v>
      </c>
      <c r="AT11" s="874"/>
      <c r="AU11" s="874"/>
      <c r="AV11" s="873" t="s">
        <v>14</v>
      </c>
      <c r="AW11" s="873"/>
      <c r="AX11" s="873"/>
      <c r="AY11" s="884" t="s">
        <v>13</v>
      </c>
      <c r="AZ11" s="884"/>
      <c r="BA11" s="884"/>
      <c r="BB11" s="885" t="s">
        <v>14</v>
      </c>
      <c r="BC11" s="885"/>
      <c r="BD11" s="885"/>
    </row>
    <row r="12" spans="1:56" s="1" customFormat="1" ht="23.25" customHeight="1">
      <c r="A12" s="645"/>
      <c r="B12" s="872"/>
      <c r="C12" s="889"/>
      <c r="D12" s="135" t="s">
        <v>15</v>
      </c>
      <c r="E12" s="135" t="s">
        <v>16</v>
      </c>
      <c r="F12" s="135" t="s">
        <v>17</v>
      </c>
      <c r="G12" s="135" t="s">
        <v>15</v>
      </c>
      <c r="H12" s="135" t="s">
        <v>16</v>
      </c>
      <c r="I12" s="135" t="s">
        <v>17</v>
      </c>
      <c r="J12" s="135" t="s">
        <v>18</v>
      </c>
      <c r="K12" s="135" t="s">
        <v>16</v>
      </c>
      <c r="L12" s="135" t="s">
        <v>17</v>
      </c>
      <c r="M12" s="135" t="s">
        <v>124</v>
      </c>
      <c r="N12" s="135" t="s">
        <v>16</v>
      </c>
      <c r="O12" s="135" t="s">
        <v>17</v>
      </c>
      <c r="P12" s="135" t="s">
        <v>124</v>
      </c>
      <c r="Q12" s="135" t="s">
        <v>16</v>
      </c>
      <c r="R12" s="135" t="s">
        <v>17</v>
      </c>
      <c r="S12" s="127" t="s">
        <v>18</v>
      </c>
      <c r="T12" s="127" t="s">
        <v>16</v>
      </c>
      <c r="U12" s="127" t="s">
        <v>17</v>
      </c>
      <c r="V12" s="127" t="s">
        <v>18</v>
      </c>
      <c r="W12" s="136" t="s">
        <v>16</v>
      </c>
      <c r="X12" s="127" t="s">
        <v>17</v>
      </c>
      <c r="Y12" s="886"/>
      <c r="Z12" s="153" t="s">
        <v>18</v>
      </c>
      <c r="AA12" s="20" t="s">
        <v>16</v>
      </c>
      <c r="AB12" s="20" t="s">
        <v>17</v>
      </c>
      <c r="AC12" s="20" t="s">
        <v>18</v>
      </c>
      <c r="AD12" s="20" t="s">
        <v>16</v>
      </c>
      <c r="AE12" s="20" t="s">
        <v>17</v>
      </c>
      <c r="AF12" s="112" t="s">
        <v>124</v>
      </c>
      <c r="AG12" s="20" t="s">
        <v>16</v>
      </c>
      <c r="AH12" s="20" t="s">
        <v>17</v>
      </c>
      <c r="AI12" s="48" t="s">
        <v>124</v>
      </c>
      <c r="AJ12" s="20" t="s">
        <v>16</v>
      </c>
      <c r="AK12" s="20" t="s">
        <v>17</v>
      </c>
      <c r="AL12" s="6" t="s">
        <v>124</v>
      </c>
      <c r="AM12" s="11" t="s">
        <v>16</v>
      </c>
      <c r="AN12" s="11" t="s">
        <v>17</v>
      </c>
      <c r="AO12" s="11" t="s">
        <v>124</v>
      </c>
      <c r="AP12" s="11" t="s">
        <v>16</v>
      </c>
      <c r="AQ12" s="11" t="s">
        <v>17</v>
      </c>
      <c r="AR12" s="133"/>
      <c r="AS12" s="6" t="s">
        <v>18</v>
      </c>
      <c r="AT12" s="11" t="s">
        <v>16</v>
      </c>
      <c r="AU12" s="11" t="s">
        <v>17</v>
      </c>
      <c r="AV12" s="11" t="s">
        <v>18</v>
      </c>
      <c r="AW12" s="11" t="s">
        <v>16</v>
      </c>
      <c r="AX12" s="11" t="s">
        <v>17</v>
      </c>
      <c r="AY12" s="48" t="s">
        <v>124</v>
      </c>
      <c r="AZ12" s="20" t="s">
        <v>16</v>
      </c>
      <c r="BA12" s="20" t="s">
        <v>17</v>
      </c>
      <c r="BB12" s="48" t="s">
        <v>124</v>
      </c>
      <c r="BC12" s="20" t="s">
        <v>16</v>
      </c>
      <c r="BD12" s="20" t="s">
        <v>17</v>
      </c>
    </row>
    <row r="13" spans="1:57" s="323" customFormat="1" ht="19.5" customHeight="1">
      <c r="A13" s="646"/>
      <c r="B13" s="869" t="s">
        <v>19</v>
      </c>
      <c r="C13" s="870"/>
      <c r="D13" s="678">
        <f>E13+F13</f>
        <v>83492</v>
      </c>
      <c r="E13" s="626">
        <f>E22+E34+E51+E59+E68+E79+E87+E104+E111+E125+E135</f>
        <v>43802</v>
      </c>
      <c r="F13" s="626">
        <f>F22+F34+F51+F59+F68+F79+F87+F104+F111+F125+F135</f>
        <v>39690</v>
      </c>
      <c r="G13" s="679">
        <f>H13+I13</f>
        <v>81349</v>
      </c>
      <c r="H13" s="626">
        <f>H22+H34+H51+H59+H68+H79+H87+H104+H111+H125+H135</f>
        <v>42609</v>
      </c>
      <c r="I13" s="626">
        <f>I22+I34+I51+I59+I68+I79+I87+I104+I111+I125+I135</f>
        <v>38740</v>
      </c>
      <c r="J13" s="679">
        <f>K13+L13</f>
        <v>81408</v>
      </c>
      <c r="K13" s="626">
        <f>K22+K34+K51+K59+K68+K79+K87+K104+K111+K125+K135</f>
        <v>42618</v>
      </c>
      <c r="L13" s="626">
        <f>L22+L34+L51+L59+L68+L79+L87+L104+L111+L125+L135</f>
        <v>38790</v>
      </c>
      <c r="M13" s="679">
        <f>N13+O13</f>
        <v>7957</v>
      </c>
      <c r="N13" s="626">
        <f>N22+N34+N51+N59+N68+N79+N87+N104+N111+N125+N135</f>
        <v>4047</v>
      </c>
      <c r="O13" s="626">
        <f>O22+O34+O51+O59+O68+O79+O87+O104+O111+O125+O135</f>
        <v>3910</v>
      </c>
      <c r="P13" s="679">
        <f>Q13+R13</f>
        <v>7626</v>
      </c>
      <c r="Q13" s="626">
        <f>Q22+Q34+Q51+Q59+Q68+Q79+Q87+Q104+Q111+Q125+Q135</f>
        <v>3912</v>
      </c>
      <c r="R13" s="626">
        <f>R22+R34+R51+R59+R68+R79+R87+R104+R111+R125+R135</f>
        <v>3714</v>
      </c>
      <c r="S13" s="679">
        <f>T13+U13</f>
        <v>803</v>
      </c>
      <c r="T13" s="626">
        <f>T22+T34+T51+T59+T68+T79+T87+T104+T111+T125+T135</f>
        <v>510</v>
      </c>
      <c r="U13" s="626">
        <f>U22+U34+U51+U59+U68+U79+U87+U104+U111+U125+U135</f>
        <v>293</v>
      </c>
      <c r="V13" s="679">
        <f>W13+X13</f>
        <v>390</v>
      </c>
      <c r="W13" s="626">
        <f>W22+W34+W51+W59+W68+W79+W87+W104+W111+W125+W135</f>
        <v>240</v>
      </c>
      <c r="X13" s="626">
        <f>X22+X34+X51+X59+X68+X79+X87+X104+X111+X125+X135</f>
        <v>150</v>
      </c>
      <c r="Y13" s="135" t="s">
        <v>184</v>
      </c>
      <c r="Z13" s="622">
        <f>G13/D13</f>
        <v>0.9743328702151104</v>
      </c>
      <c r="AA13" s="143">
        <f>H13/E13</f>
        <v>0.9727638007396923</v>
      </c>
      <c r="AB13" s="143">
        <f>I13/F13</f>
        <v>0.9760644998740237</v>
      </c>
      <c r="AC13" s="143">
        <f aca="true" t="shared" si="0" ref="AC13:BD13">J13/D13</f>
        <v>0.9750395247448858</v>
      </c>
      <c r="AD13" s="623">
        <f t="shared" si="0"/>
        <v>0.9729692708095521</v>
      </c>
      <c r="AE13" s="143">
        <f t="shared" si="0"/>
        <v>0.9773242630385488</v>
      </c>
      <c r="AF13" s="143">
        <f t="shared" si="0"/>
        <v>0.0978131261601249</v>
      </c>
      <c r="AG13" s="143">
        <f t="shared" si="0"/>
        <v>0.09497993381679927</v>
      </c>
      <c r="AH13" s="143">
        <f t="shared" si="0"/>
        <v>0.10092927207021167</v>
      </c>
      <c r="AI13" s="143">
        <f t="shared" si="0"/>
        <v>0.09367629716981132</v>
      </c>
      <c r="AJ13" s="143">
        <f t="shared" si="0"/>
        <v>0.09179220047867098</v>
      </c>
      <c r="AK13" s="143">
        <f t="shared" si="0"/>
        <v>0.09574632637277648</v>
      </c>
      <c r="AL13" s="143">
        <f t="shared" si="0"/>
        <v>0.10091743119266056</v>
      </c>
      <c r="AM13" s="143">
        <f t="shared" si="0"/>
        <v>0.12601927353595255</v>
      </c>
      <c r="AN13" s="143">
        <f t="shared" si="0"/>
        <v>0.07493606138107417</v>
      </c>
      <c r="AO13" s="143">
        <f t="shared" si="0"/>
        <v>0.05114083398898505</v>
      </c>
      <c r="AP13" s="143">
        <f t="shared" si="0"/>
        <v>0.06134969325153374</v>
      </c>
      <c r="AQ13" s="143">
        <f t="shared" si="0"/>
        <v>0.04038772213247173</v>
      </c>
      <c r="AR13" s="143" t="e">
        <f t="shared" si="0"/>
        <v>#VALUE!</v>
      </c>
      <c r="AS13" s="143">
        <f t="shared" si="0"/>
        <v>0.0019104566082649224</v>
      </c>
      <c r="AT13" s="143">
        <f t="shared" si="0"/>
        <v>0.0033200129718078232</v>
      </c>
      <c r="AU13" s="143">
        <f t="shared" si="0"/>
        <v>0.002502729486856471</v>
      </c>
      <c r="AV13" s="143">
        <f t="shared" si="0"/>
        <v>0.004062664686437024</v>
      </c>
      <c r="AW13" s="143">
        <f t="shared" si="0"/>
        <v>0.006486461805397014</v>
      </c>
      <c r="AX13" s="143" t="e">
        <f t="shared" si="0"/>
        <v>#VALUE!</v>
      </c>
      <c r="AY13" s="143">
        <f t="shared" si="0"/>
        <v>0.1003898453498033</v>
      </c>
      <c r="AZ13" s="143">
        <f t="shared" si="0"/>
        <v>0.09763925605021102</v>
      </c>
      <c r="BA13" s="143">
        <f t="shared" si="0"/>
        <v>0.10340430584581056</v>
      </c>
      <c r="BB13" s="143">
        <f t="shared" si="0"/>
        <v>0.0960743588259371</v>
      </c>
      <c r="BC13" s="143">
        <f t="shared" si="0"/>
        <v>0.09434234279803713</v>
      </c>
      <c r="BD13" s="143">
        <f t="shared" si="0"/>
        <v>0.0979678188640242</v>
      </c>
      <c r="BE13" s="624"/>
    </row>
    <row r="14" spans="1:56" s="208" customFormat="1" ht="19.5" customHeight="1">
      <c r="A14" s="647"/>
      <c r="B14" s="680">
        <v>1</v>
      </c>
      <c r="C14" s="277" t="s">
        <v>26</v>
      </c>
      <c r="D14" s="62">
        <f aca="true" t="shared" si="1" ref="D14:D50">E14+F14</f>
        <v>1050</v>
      </c>
      <c r="E14" s="454">
        <v>530</v>
      </c>
      <c r="F14" s="454">
        <v>520</v>
      </c>
      <c r="G14" s="681">
        <f aca="true" t="shared" si="2" ref="G14:G50">H14+I14</f>
        <v>1013</v>
      </c>
      <c r="H14" s="454">
        <v>514</v>
      </c>
      <c r="I14" s="454">
        <v>499</v>
      </c>
      <c r="J14" s="681">
        <f>K14+L14</f>
        <v>1013</v>
      </c>
      <c r="K14" s="454">
        <v>514</v>
      </c>
      <c r="L14" s="454">
        <v>499</v>
      </c>
      <c r="M14" s="681">
        <f>N14+O14</f>
        <v>102</v>
      </c>
      <c r="N14" s="454">
        <v>47</v>
      </c>
      <c r="O14" s="454">
        <v>55</v>
      </c>
      <c r="P14" s="681">
        <f>Q14+R14</f>
        <v>87</v>
      </c>
      <c r="Q14" s="454">
        <v>43</v>
      </c>
      <c r="R14" s="454">
        <v>44</v>
      </c>
      <c r="S14" s="681">
        <f>T14+U14</f>
        <v>14</v>
      </c>
      <c r="T14" s="454">
        <v>7</v>
      </c>
      <c r="U14" s="454">
        <v>7</v>
      </c>
      <c r="V14" s="681">
        <f>W14+X14</f>
        <v>10</v>
      </c>
      <c r="W14" s="454">
        <v>7</v>
      </c>
      <c r="X14" s="454">
        <v>3</v>
      </c>
      <c r="Y14" s="430"/>
      <c r="Z14" s="431"/>
      <c r="AA14" s="431"/>
      <c r="AB14" s="431"/>
      <c r="AC14" s="431"/>
      <c r="AD14" s="431"/>
      <c r="AE14" s="431"/>
      <c r="AF14" s="431"/>
      <c r="AG14" s="431"/>
      <c r="AH14" s="431"/>
      <c r="AI14" s="431"/>
      <c r="AJ14" s="431"/>
      <c r="AK14" s="431"/>
      <c r="AL14" s="432"/>
      <c r="AM14" s="432"/>
      <c r="AN14" s="432"/>
      <c r="AO14" s="432"/>
      <c r="AP14" s="432"/>
      <c r="AQ14" s="432"/>
      <c r="AR14" s="433"/>
      <c r="AS14" s="432"/>
      <c r="AT14" s="432"/>
      <c r="AU14" s="432"/>
      <c r="AV14" s="432"/>
      <c r="AW14" s="432"/>
      <c r="AX14" s="432"/>
      <c r="AY14" s="434"/>
      <c r="AZ14" s="434"/>
      <c r="BA14" s="434"/>
      <c r="BB14" s="434"/>
      <c r="BC14" s="434"/>
      <c r="BD14" s="434"/>
    </row>
    <row r="15" spans="1:56" s="208" customFormat="1" ht="19.5" customHeight="1">
      <c r="A15" s="647"/>
      <c r="B15" s="280">
        <v>2</v>
      </c>
      <c r="C15" s="277" t="s">
        <v>22</v>
      </c>
      <c r="D15" s="63">
        <f t="shared" si="1"/>
        <v>972</v>
      </c>
      <c r="E15" s="63">
        <v>498</v>
      </c>
      <c r="F15" s="63">
        <v>474</v>
      </c>
      <c r="G15" s="682">
        <f t="shared" si="2"/>
        <v>953</v>
      </c>
      <c r="H15" s="63">
        <v>497</v>
      </c>
      <c r="I15" s="63">
        <v>456</v>
      </c>
      <c r="J15" s="681">
        <f aca="true" t="shared" si="3" ref="J15:J21">K15+L15</f>
        <v>953</v>
      </c>
      <c r="K15" s="63">
        <v>497</v>
      </c>
      <c r="L15" s="63">
        <v>456</v>
      </c>
      <c r="M15" s="682">
        <f>N15+O15</f>
        <v>70</v>
      </c>
      <c r="N15" s="63">
        <v>38</v>
      </c>
      <c r="O15" s="63">
        <v>32</v>
      </c>
      <c r="P15" s="682">
        <f>Q15+R15</f>
        <v>75</v>
      </c>
      <c r="Q15" s="63">
        <v>41</v>
      </c>
      <c r="R15" s="63">
        <v>34</v>
      </c>
      <c r="S15" s="682">
        <f>T15+U15</f>
        <v>15</v>
      </c>
      <c r="T15" s="63">
        <v>5</v>
      </c>
      <c r="U15" s="63">
        <v>10</v>
      </c>
      <c r="V15" s="682">
        <f>W15+X15</f>
        <v>5</v>
      </c>
      <c r="W15" s="63">
        <v>3</v>
      </c>
      <c r="X15" s="63">
        <v>2</v>
      </c>
      <c r="Y15" s="436"/>
      <c r="Z15" s="437"/>
      <c r="AA15" s="437"/>
      <c r="AB15" s="437"/>
      <c r="AC15" s="437"/>
      <c r="AD15" s="437"/>
      <c r="AE15" s="437"/>
      <c r="AF15" s="431"/>
      <c r="AG15" s="431"/>
      <c r="AH15" s="431"/>
      <c r="AI15" s="431"/>
      <c r="AJ15" s="431"/>
      <c r="AK15" s="431"/>
      <c r="AL15" s="432"/>
      <c r="AM15" s="432"/>
      <c r="AN15" s="432"/>
      <c r="AO15" s="432"/>
      <c r="AP15" s="432"/>
      <c r="AQ15" s="432"/>
      <c r="AR15" s="433"/>
      <c r="AS15" s="432"/>
      <c r="AT15" s="432"/>
      <c r="AU15" s="432"/>
      <c r="AV15" s="432"/>
      <c r="AW15" s="432"/>
      <c r="AX15" s="432"/>
      <c r="AY15" s="438"/>
      <c r="AZ15" s="438"/>
      <c r="BA15" s="438"/>
      <c r="BB15" s="438"/>
      <c r="BC15" s="438"/>
      <c r="BD15" s="438"/>
    </row>
    <row r="16" spans="1:56" s="208" customFormat="1" ht="19.5" customHeight="1">
      <c r="A16" s="647"/>
      <c r="B16" s="280">
        <v>3</v>
      </c>
      <c r="C16" s="677" t="s">
        <v>21</v>
      </c>
      <c r="D16" s="63">
        <f t="shared" si="1"/>
        <v>1393</v>
      </c>
      <c r="E16" s="63">
        <v>704</v>
      </c>
      <c r="F16" s="63">
        <v>689</v>
      </c>
      <c r="G16" s="682">
        <f t="shared" si="2"/>
        <v>1325</v>
      </c>
      <c r="H16" s="63">
        <v>668</v>
      </c>
      <c r="I16" s="63">
        <v>657</v>
      </c>
      <c r="J16" s="681">
        <f t="shared" si="3"/>
        <v>1325</v>
      </c>
      <c r="K16" s="63">
        <v>668</v>
      </c>
      <c r="L16" s="63">
        <v>657</v>
      </c>
      <c r="M16" s="682">
        <f aca="true" t="shared" si="4" ref="M16:M78">N16+O16</f>
        <v>117</v>
      </c>
      <c r="N16" s="63">
        <v>60</v>
      </c>
      <c r="O16" s="63">
        <v>57</v>
      </c>
      <c r="P16" s="682">
        <f aca="true" t="shared" si="5" ref="P16:P78">Q16+R16</f>
        <v>108</v>
      </c>
      <c r="Q16" s="63">
        <v>57</v>
      </c>
      <c r="R16" s="63">
        <v>51</v>
      </c>
      <c r="S16" s="682">
        <f aca="true" t="shared" si="6" ref="S16:S78">T16+U16</f>
        <v>65</v>
      </c>
      <c r="T16" s="63">
        <v>30</v>
      </c>
      <c r="U16" s="63">
        <v>35</v>
      </c>
      <c r="V16" s="682">
        <f aca="true" t="shared" si="7" ref="V16:V78">W16+X16</f>
        <v>40</v>
      </c>
      <c r="W16" s="63">
        <v>18</v>
      </c>
      <c r="X16" s="63">
        <v>22</v>
      </c>
      <c r="Y16" s="436"/>
      <c r="Z16" s="437"/>
      <c r="AA16" s="437"/>
      <c r="AB16" s="437"/>
      <c r="AC16" s="437"/>
      <c r="AD16" s="437"/>
      <c r="AE16" s="437"/>
      <c r="AF16" s="431"/>
      <c r="AG16" s="431"/>
      <c r="AH16" s="431"/>
      <c r="AI16" s="431"/>
      <c r="AJ16" s="431"/>
      <c r="AK16" s="431"/>
      <c r="AL16" s="432"/>
      <c r="AM16" s="432"/>
      <c r="AN16" s="432"/>
      <c r="AO16" s="432"/>
      <c r="AP16" s="432"/>
      <c r="AQ16" s="432"/>
      <c r="AR16" s="433"/>
      <c r="AS16" s="432"/>
      <c r="AT16" s="432"/>
      <c r="AU16" s="432"/>
      <c r="AV16" s="432"/>
      <c r="AW16" s="432"/>
      <c r="AX16" s="432"/>
      <c r="AY16" s="438"/>
      <c r="AZ16" s="438"/>
      <c r="BA16" s="438"/>
      <c r="BB16" s="438"/>
      <c r="BC16" s="438"/>
      <c r="BD16" s="438"/>
    </row>
    <row r="17" spans="1:56" s="208" customFormat="1" ht="19.5" customHeight="1">
      <c r="A17" s="647"/>
      <c r="B17" s="280">
        <v>4</v>
      </c>
      <c r="C17" s="277" t="s">
        <v>24</v>
      </c>
      <c r="D17" s="63">
        <f t="shared" si="1"/>
        <v>987</v>
      </c>
      <c r="E17" s="63">
        <v>509</v>
      </c>
      <c r="F17" s="63">
        <v>478</v>
      </c>
      <c r="G17" s="682">
        <f t="shared" si="2"/>
        <v>935</v>
      </c>
      <c r="H17" s="63">
        <v>482</v>
      </c>
      <c r="I17" s="63">
        <v>453</v>
      </c>
      <c r="J17" s="681">
        <f t="shared" si="3"/>
        <v>935</v>
      </c>
      <c r="K17" s="63">
        <v>482</v>
      </c>
      <c r="L17" s="63">
        <v>453</v>
      </c>
      <c r="M17" s="682">
        <f t="shared" si="4"/>
        <v>74</v>
      </c>
      <c r="N17" s="63">
        <v>39</v>
      </c>
      <c r="O17" s="63">
        <v>35</v>
      </c>
      <c r="P17" s="682">
        <f t="shared" si="5"/>
        <v>88</v>
      </c>
      <c r="Q17" s="63">
        <v>42</v>
      </c>
      <c r="R17" s="63">
        <v>46</v>
      </c>
      <c r="S17" s="682">
        <f t="shared" si="6"/>
        <v>20</v>
      </c>
      <c r="T17" s="63">
        <v>16</v>
      </c>
      <c r="U17" s="63">
        <v>4</v>
      </c>
      <c r="V17" s="682">
        <f t="shared" si="7"/>
        <v>2</v>
      </c>
      <c r="W17" s="63">
        <v>2</v>
      </c>
      <c r="X17" s="63">
        <v>0</v>
      </c>
      <c r="Y17" s="436"/>
      <c r="Z17" s="437"/>
      <c r="AA17" s="437"/>
      <c r="AB17" s="437"/>
      <c r="AC17" s="437"/>
      <c r="AD17" s="437"/>
      <c r="AE17" s="437"/>
      <c r="AF17" s="431"/>
      <c r="AG17" s="431"/>
      <c r="AH17" s="431"/>
      <c r="AI17" s="431"/>
      <c r="AJ17" s="431"/>
      <c r="AK17" s="431"/>
      <c r="AL17" s="432"/>
      <c r="AM17" s="432"/>
      <c r="AN17" s="432"/>
      <c r="AO17" s="432"/>
      <c r="AP17" s="432"/>
      <c r="AQ17" s="432"/>
      <c r="AR17" s="433"/>
      <c r="AS17" s="432"/>
      <c r="AT17" s="432"/>
      <c r="AU17" s="432"/>
      <c r="AV17" s="432"/>
      <c r="AW17" s="432"/>
      <c r="AX17" s="432"/>
      <c r="AY17" s="438"/>
      <c r="AZ17" s="438"/>
      <c r="BA17" s="438"/>
      <c r="BB17" s="438"/>
      <c r="BC17" s="438"/>
      <c r="BD17" s="438"/>
    </row>
    <row r="18" spans="1:56" s="208" customFormat="1" ht="19.5" customHeight="1">
      <c r="A18" s="647"/>
      <c r="B18" s="280">
        <v>5</v>
      </c>
      <c r="C18" s="460" t="s">
        <v>27</v>
      </c>
      <c r="D18" s="63">
        <f t="shared" si="1"/>
        <v>924</v>
      </c>
      <c r="E18" s="63">
        <v>503</v>
      </c>
      <c r="F18" s="63">
        <v>421</v>
      </c>
      <c r="G18" s="682">
        <f t="shared" si="2"/>
        <v>910</v>
      </c>
      <c r="H18" s="63">
        <v>495</v>
      </c>
      <c r="I18" s="63">
        <v>415</v>
      </c>
      <c r="J18" s="681">
        <f t="shared" si="3"/>
        <v>910</v>
      </c>
      <c r="K18" s="63">
        <v>495</v>
      </c>
      <c r="L18" s="63">
        <v>415</v>
      </c>
      <c r="M18" s="682">
        <f t="shared" si="4"/>
        <v>82</v>
      </c>
      <c r="N18" s="63">
        <v>36</v>
      </c>
      <c r="O18" s="63">
        <v>46</v>
      </c>
      <c r="P18" s="682">
        <f t="shared" si="5"/>
        <v>82</v>
      </c>
      <c r="Q18" s="63">
        <v>36</v>
      </c>
      <c r="R18" s="63">
        <v>46</v>
      </c>
      <c r="S18" s="682">
        <f t="shared" si="6"/>
        <v>31</v>
      </c>
      <c r="T18" s="63">
        <v>19</v>
      </c>
      <c r="U18" s="63">
        <v>12</v>
      </c>
      <c r="V18" s="682">
        <f t="shared" si="7"/>
        <v>4</v>
      </c>
      <c r="W18" s="63">
        <v>4</v>
      </c>
      <c r="X18" s="63">
        <v>0</v>
      </c>
      <c r="Y18" s="436"/>
      <c r="Z18" s="437"/>
      <c r="AA18" s="437"/>
      <c r="AB18" s="437"/>
      <c r="AC18" s="437"/>
      <c r="AD18" s="437"/>
      <c r="AE18" s="437"/>
      <c r="AF18" s="431"/>
      <c r="AG18" s="431"/>
      <c r="AH18" s="431"/>
      <c r="AI18" s="431"/>
      <c r="AJ18" s="431"/>
      <c r="AK18" s="431"/>
      <c r="AL18" s="432"/>
      <c r="AM18" s="432"/>
      <c r="AN18" s="432"/>
      <c r="AO18" s="432"/>
      <c r="AP18" s="432"/>
      <c r="AQ18" s="432"/>
      <c r="AR18" s="433"/>
      <c r="AS18" s="432"/>
      <c r="AT18" s="432"/>
      <c r="AU18" s="432"/>
      <c r="AV18" s="432"/>
      <c r="AW18" s="432"/>
      <c r="AX18" s="432"/>
      <c r="AY18" s="438"/>
      <c r="AZ18" s="438"/>
      <c r="BA18" s="438"/>
      <c r="BB18" s="438"/>
      <c r="BC18" s="438"/>
      <c r="BD18" s="438"/>
    </row>
    <row r="19" spans="1:56" s="208" customFormat="1" ht="18.75" customHeight="1">
      <c r="A19" s="647"/>
      <c r="B19" s="280">
        <v>6</v>
      </c>
      <c r="C19" s="277" t="s">
        <v>25</v>
      </c>
      <c r="D19" s="63">
        <f t="shared" si="1"/>
        <v>799</v>
      </c>
      <c r="E19" s="63">
        <v>404</v>
      </c>
      <c r="F19" s="63">
        <v>395</v>
      </c>
      <c r="G19" s="682">
        <f t="shared" si="2"/>
        <v>799</v>
      </c>
      <c r="H19" s="63">
        <v>404</v>
      </c>
      <c r="I19" s="63">
        <v>395</v>
      </c>
      <c r="J19" s="681">
        <f t="shared" si="3"/>
        <v>799</v>
      </c>
      <c r="K19" s="63">
        <v>404</v>
      </c>
      <c r="L19" s="63">
        <v>395</v>
      </c>
      <c r="M19" s="682">
        <f t="shared" si="4"/>
        <v>61</v>
      </c>
      <c r="N19" s="63">
        <v>32</v>
      </c>
      <c r="O19" s="63">
        <v>29</v>
      </c>
      <c r="P19" s="682">
        <f t="shared" si="5"/>
        <v>73</v>
      </c>
      <c r="Q19" s="63">
        <v>37</v>
      </c>
      <c r="R19" s="63">
        <v>36</v>
      </c>
      <c r="S19" s="682">
        <f t="shared" si="6"/>
        <v>8</v>
      </c>
      <c r="T19" s="63">
        <v>4</v>
      </c>
      <c r="U19" s="63">
        <v>4</v>
      </c>
      <c r="V19" s="682">
        <f t="shared" si="7"/>
        <v>4</v>
      </c>
      <c r="W19" s="63">
        <v>3</v>
      </c>
      <c r="X19" s="63">
        <v>1</v>
      </c>
      <c r="Y19" s="436"/>
      <c r="Z19" s="437"/>
      <c r="AA19" s="437"/>
      <c r="AB19" s="437"/>
      <c r="AC19" s="437"/>
      <c r="AD19" s="437"/>
      <c r="AE19" s="437"/>
      <c r="AF19" s="431"/>
      <c r="AG19" s="431"/>
      <c r="AH19" s="431"/>
      <c r="AI19" s="431"/>
      <c r="AJ19" s="431"/>
      <c r="AK19" s="431"/>
      <c r="AL19" s="432"/>
      <c r="AM19" s="432"/>
      <c r="AN19" s="432"/>
      <c r="AO19" s="432"/>
      <c r="AP19" s="432"/>
      <c r="AQ19" s="432"/>
      <c r="AR19" s="433"/>
      <c r="AS19" s="432"/>
      <c r="AT19" s="432"/>
      <c r="AU19" s="432"/>
      <c r="AV19" s="432"/>
      <c r="AW19" s="432"/>
      <c r="AX19" s="432"/>
      <c r="AY19" s="438"/>
      <c r="AZ19" s="438"/>
      <c r="BA19" s="438"/>
      <c r="BB19" s="438"/>
      <c r="BC19" s="438"/>
      <c r="BD19" s="438"/>
    </row>
    <row r="20" spans="1:56" s="208" customFormat="1" ht="19.5" customHeight="1">
      <c r="A20" s="647"/>
      <c r="B20" s="280">
        <v>7</v>
      </c>
      <c r="C20" s="277" t="s">
        <v>23</v>
      </c>
      <c r="D20" s="63">
        <f t="shared" si="1"/>
        <v>915</v>
      </c>
      <c r="E20" s="63">
        <v>467</v>
      </c>
      <c r="F20" s="63">
        <v>448</v>
      </c>
      <c r="G20" s="682">
        <f t="shared" si="2"/>
        <v>915</v>
      </c>
      <c r="H20" s="63">
        <v>467</v>
      </c>
      <c r="I20" s="63">
        <v>448</v>
      </c>
      <c r="J20" s="681">
        <f t="shared" si="3"/>
        <v>915</v>
      </c>
      <c r="K20" s="63">
        <v>467</v>
      </c>
      <c r="L20" s="63">
        <v>448</v>
      </c>
      <c r="M20" s="682">
        <f t="shared" si="4"/>
        <v>57</v>
      </c>
      <c r="N20" s="63">
        <v>31</v>
      </c>
      <c r="O20" s="63">
        <v>26</v>
      </c>
      <c r="P20" s="682">
        <f t="shared" si="5"/>
        <v>71</v>
      </c>
      <c r="Q20" s="63">
        <v>35</v>
      </c>
      <c r="R20" s="63">
        <v>36</v>
      </c>
      <c r="S20" s="682">
        <f t="shared" si="6"/>
        <v>20</v>
      </c>
      <c r="T20" s="63">
        <v>12</v>
      </c>
      <c r="U20" s="63">
        <v>8</v>
      </c>
      <c r="V20" s="682">
        <f t="shared" si="7"/>
        <v>10</v>
      </c>
      <c r="W20" s="63">
        <v>6</v>
      </c>
      <c r="X20" s="63">
        <v>4</v>
      </c>
      <c r="Y20" s="436"/>
      <c r="Z20" s="437"/>
      <c r="AA20" s="437"/>
      <c r="AB20" s="437"/>
      <c r="AC20" s="437"/>
      <c r="AD20" s="437"/>
      <c r="AE20" s="437"/>
      <c r="AF20" s="431"/>
      <c r="AG20" s="431"/>
      <c r="AH20" s="431"/>
      <c r="AI20" s="431"/>
      <c r="AJ20" s="431"/>
      <c r="AK20" s="431"/>
      <c r="AL20" s="432"/>
      <c r="AM20" s="432"/>
      <c r="AN20" s="432"/>
      <c r="AO20" s="432"/>
      <c r="AP20" s="432"/>
      <c r="AQ20" s="432"/>
      <c r="AR20" s="433"/>
      <c r="AS20" s="432"/>
      <c r="AT20" s="432"/>
      <c r="AU20" s="432"/>
      <c r="AV20" s="432"/>
      <c r="AW20" s="432"/>
      <c r="AX20" s="432"/>
      <c r="AY20" s="438"/>
      <c r="AZ20" s="438"/>
      <c r="BA20" s="438"/>
      <c r="BB20" s="438"/>
      <c r="BC20" s="438"/>
      <c r="BD20" s="438"/>
    </row>
    <row r="21" spans="1:56" s="208" customFormat="1" ht="19.5" customHeight="1">
      <c r="A21" s="647"/>
      <c r="B21" s="683">
        <v>8</v>
      </c>
      <c r="C21" s="677" t="s">
        <v>20</v>
      </c>
      <c r="D21" s="229">
        <f t="shared" si="1"/>
        <v>738</v>
      </c>
      <c r="E21" s="229">
        <v>376</v>
      </c>
      <c r="F21" s="229">
        <v>362</v>
      </c>
      <c r="G21" s="684">
        <f t="shared" si="2"/>
        <v>720</v>
      </c>
      <c r="H21" s="229">
        <v>363</v>
      </c>
      <c r="I21" s="229">
        <v>357</v>
      </c>
      <c r="J21" s="681">
        <f t="shared" si="3"/>
        <v>720</v>
      </c>
      <c r="K21" s="229">
        <v>363</v>
      </c>
      <c r="L21" s="229">
        <v>357</v>
      </c>
      <c r="M21" s="684">
        <f t="shared" si="4"/>
        <v>54</v>
      </c>
      <c r="N21" s="229">
        <v>29</v>
      </c>
      <c r="O21" s="229">
        <v>25</v>
      </c>
      <c r="P21" s="684">
        <f t="shared" si="5"/>
        <v>60</v>
      </c>
      <c r="Q21" s="229">
        <v>31</v>
      </c>
      <c r="R21" s="229">
        <v>29</v>
      </c>
      <c r="S21" s="684">
        <f t="shared" si="6"/>
        <v>27</v>
      </c>
      <c r="T21" s="229">
        <v>15</v>
      </c>
      <c r="U21" s="229">
        <v>12</v>
      </c>
      <c r="V21" s="684">
        <f t="shared" si="7"/>
        <v>17</v>
      </c>
      <c r="W21" s="229">
        <v>8</v>
      </c>
      <c r="X21" s="229">
        <v>9</v>
      </c>
      <c r="Y21" s="439"/>
      <c r="Z21" s="437"/>
      <c r="AA21" s="437"/>
      <c r="AB21" s="437"/>
      <c r="AC21" s="437"/>
      <c r="AD21" s="437"/>
      <c r="AE21" s="440"/>
      <c r="AF21" s="441"/>
      <c r="AG21" s="441"/>
      <c r="AH21" s="441"/>
      <c r="AI21" s="441"/>
      <c r="AJ21" s="441"/>
      <c r="AK21" s="441"/>
      <c r="AL21" s="442"/>
      <c r="AM21" s="442"/>
      <c r="AN21" s="442"/>
      <c r="AO21" s="432"/>
      <c r="AP21" s="432"/>
      <c r="AQ21" s="432"/>
      <c r="AR21" s="433"/>
      <c r="AS21" s="432"/>
      <c r="AT21" s="432"/>
      <c r="AU21" s="432"/>
      <c r="AV21" s="432"/>
      <c r="AW21" s="432"/>
      <c r="AX21" s="432"/>
      <c r="AY21" s="443"/>
      <c r="AZ21" s="443"/>
      <c r="BA21" s="443"/>
      <c r="BB21" s="443"/>
      <c r="BC21" s="443"/>
      <c r="BD21" s="443"/>
    </row>
    <row r="22" spans="1:56" s="218" customFormat="1" ht="19.5" customHeight="1">
      <c r="A22" s="648"/>
      <c r="B22" s="685"/>
      <c r="C22" s="468" t="s">
        <v>125</v>
      </c>
      <c r="D22" s="469">
        <f>SUM(D14:D21)</f>
        <v>7778</v>
      </c>
      <c r="E22" s="469">
        <f aca="true" t="shared" si="8" ref="E22:X22">SUM(E14:E21)</f>
        <v>3991</v>
      </c>
      <c r="F22" s="469">
        <f t="shared" si="8"/>
        <v>3787</v>
      </c>
      <c r="G22" s="469">
        <f t="shared" si="8"/>
        <v>7570</v>
      </c>
      <c r="H22" s="469">
        <f t="shared" si="8"/>
        <v>3890</v>
      </c>
      <c r="I22" s="469">
        <f t="shared" si="8"/>
        <v>3680</v>
      </c>
      <c r="J22" s="469">
        <f t="shared" si="8"/>
        <v>7570</v>
      </c>
      <c r="K22" s="469">
        <f t="shared" si="8"/>
        <v>3890</v>
      </c>
      <c r="L22" s="469">
        <f t="shared" si="8"/>
        <v>3680</v>
      </c>
      <c r="M22" s="469">
        <f t="shared" si="8"/>
        <v>617</v>
      </c>
      <c r="N22" s="469">
        <f t="shared" si="8"/>
        <v>312</v>
      </c>
      <c r="O22" s="469">
        <f t="shared" si="8"/>
        <v>305</v>
      </c>
      <c r="P22" s="469">
        <f t="shared" si="8"/>
        <v>644</v>
      </c>
      <c r="Q22" s="469">
        <f t="shared" si="8"/>
        <v>322</v>
      </c>
      <c r="R22" s="469">
        <f t="shared" si="8"/>
        <v>322</v>
      </c>
      <c r="S22" s="469">
        <f t="shared" si="8"/>
        <v>200</v>
      </c>
      <c r="T22" s="469">
        <f t="shared" si="8"/>
        <v>108</v>
      </c>
      <c r="U22" s="469">
        <f t="shared" si="8"/>
        <v>92</v>
      </c>
      <c r="V22" s="469">
        <f t="shared" si="8"/>
        <v>92</v>
      </c>
      <c r="W22" s="469">
        <f t="shared" si="8"/>
        <v>51</v>
      </c>
      <c r="X22" s="469">
        <f t="shared" si="8"/>
        <v>41</v>
      </c>
      <c r="Y22" s="439"/>
      <c r="Z22" s="444"/>
      <c r="AA22" s="444"/>
      <c r="AB22" s="444"/>
      <c r="AC22" s="444"/>
      <c r="AD22" s="444"/>
      <c r="AE22" s="444"/>
      <c r="AF22" s="444"/>
      <c r="AG22" s="444"/>
      <c r="AH22" s="444"/>
      <c r="AI22" s="444"/>
      <c r="AJ22" s="444"/>
      <c r="AK22" s="444"/>
      <c r="AL22" s="445"/>
      <c r="AM22" s="445"/>
      <c r="AN22" s="445"/>
      <c r="AO22" s="445"/>
      <c r="AP22" s="445"/>
      <c r="AQ22" s="445"/>
      <c r="AR22" s="446"/>
      <c r="AS22" s="445"/>
      <c r="AT22" s="445"/>
      <c r="AU22" s="445"/>
      <c r="AV22" s="445"/>
      <c r="AW22" s="445"/>
      <c r="AX22" s="445"/>
      <c r="AY22" s="447"/>
      <c r="AZ22" s="447"/>
      <c r="BA22" s="447"/>
      <c r="BB22" s="447"/>
      <c r="BC22" s="447"/>
      <c r="BD22" s="447"/>
    </row>
    <row r="23" spans="1:56" s="191" customFormat="1" ht="19.5" customHeight="1">
      <c r="A23" s="647"/>
      <c r="B23" s="680">
        <v>9</v>
      </c>
      <c r="C23" s="277" t="s">
        <v>37</v>
      </c>
      <c r="D23" s="454">
        <f t="shared" si="1"/>
        <v>945</v>
      </c>
      <c r="E23" s="454">
        <v>490</v>
      </c>
      <c r="F23" s="454">
        <v>455</v>
      </c>
      <c r="G23" s="681">
        <f t="shared" si="2"/>
        <v>875</v>
      </c>
      <c r="H23" s="454">
        <v>448</v>
      </c>
      <c r="I23" s="454">
        <v>427</v>
      </c>
      <c r="J23" s="681">
        <f aca="true" t="shared" si="9" ref="J23:J78">K23+L23</f>
        <v>875</v>
      </c>
      <c r="K23" s="686">
        <v>448</v>
      </c>
      <c r="L23" s="686">
        <v>427</v>
      </c>
      <c r="M23" s="681">
        <f t="shared" si="4"/>
        <v>112</v>
      </c>
      <c r="N23" s="454">
        <v>50</v>
      </c>
      <c r="O23" s="454">
        <v>62</v>
      </c>
      <c r="P23" s="681">
        <f t="shared" si="5"/>
        <v>73</v>
      </c>
      <c r="Q23" s="454">
        <v>30</v>
      </c>
      <c r="R23" s="454">
        <v>43</v>
      </c>
      <c r="S23" s="681">
        <f t="shared" si="6"/>
        <v>10</v>
      </c>
      <c r="T23" s="454">
        <v>9</v>
      </c>
      <c r="U23" s="454">
        <v>1</v>
      </c>
      <c r="V23" s="681">
        <f t="shared" si="7"/>
        <v>1</v>
      </c>
      <c r="W23" s="454">
        <v>1</v>
      </c>
      <c r="X23" s="454">
        <v>0</v>
      </c>
      <c r="Y23" s="439"/>
      <c r="Z23" s="431"/>
      <c r="AA23" s="431"/>
      <c r="AB23" s="431"/>
      <c r="AC23" s="431"/>
      <c r="AD23" s="431"/>
      <c r="AE23" s="431"/>
      <c r="AF23" s="431"/>
      <c r="AG23" s="431"/>
      <c r="AH23" s="431"/>
      <c r="AI23" s="431"/>
      <c r="AJ23" s="431"/>
      <c r="AK23" s="431"/>
      <c r="AL23" s="432"/>
      <c r="AM23" s="432"/>
      <c r="AN23" s="432"/>
      <c r="AO23" s="432"/>
      <c r="AP23" s="432"/>
      <c r="AQ23" s="432"/>
      <c r="AR23" s="433"/>
      <c r="AS23" s="432"/>
      <c r="AT23" s="432"/>
      <c r="AU23" s="432"/>
      <c r="AV23" s="432"/>
      <c r="AW23" s="432"/>
      <c r="AX23" s="432"/>
      <c r="AY23" s="448"/>
      <c r="AZ23" s="448"/>
      <c r="BA23" s="448"/>
      <c r="BB23" s="448"/>
      <c r="BC23" s="448"/>
      <c r="BD23" s="448"/>
    </row>
    <row r="24" spans="1:56" s="191" customFormat="1" ht="19.5" customHeight="1">
      <c r="A24" s="647"/>
      <c r="B24" s="280">
        <v>10</v>
      </c>
      <c r="C24" s="460" t="s">
        <v>38</v>
      </c>
      <c r="D24" s="63">
        <f t="shared" si="1"/>
        <v>820</v>
      </c>
      <c r="E24" s="63">
        <v>415</v>
      </c>
      <c r="F24" s="63">
        <v>405</v>
      </c>
      <c r="G24" s="682">
        <f t="shared" si="2"/>
        <v>810</v>
      </c>
      <c r="H24" s="63">
        <v>410</v>
      </c>
      <c r="I24" s="63">
        <v>400</v>
      </c>
      <c r="J24" s="682">
        <f t="shared" si="9"/>
        <v>810</v>
      </c>
      <c r="K24" s="687">
        <v>410</v>
      </c>
      <c r="L24" s="687">
        <v>400</v>
      </c>
      <c r="M24" s="682">
        <f t="shared" si="4"/>
        <v>54</v>
      </c>
      <c r="N24" s="63">
        <v>30</v>
      </c>
      <c r="O24" s="63">
        <v>24</v>
      </c>
      <c r="P24" s="682">
        <f t="shared" si="5"/>
        <v>53</v>
      </c>
      <c r="Q24" s="63">
        <v>30</v>
      </c>
      <c r="R24" s="63">
        <v>23</v>
      </c>
      <c r="S24" s="682">
        <f t="shared" si="6"/>
        <v>12</v>
      </c>
      <c r="T24" s="63">
        <v>7</v>
      </c>
      <c r="U24" s="63">
        <v>5</v>
      </c>
      <c r="V24" s="682">
        <f t="shared" si="7"/>
        <v>10</v>
      </c>
      <c r="W24" s="63">
        <v>5</v>
      </c>
      <c r="X24" s="63">
        <v>5</v>
      </c>
      <c r="Y24" s="439"/>
      <c r="Z24" s="437"/>
      <c r="AA24" s="437"/>
      <c r="AB24" s="437"/>
      <c r="AC24" s="437"/>
      <c r="AD24" s="437"/>
      <c r="AE24" s="437"/>
      <c r="AF24" s="431"/>
      <c r="AG24" s="431"/>
      <c r="AH24" s="431"/>
      <c r="AI24" s="431"/>
      <c r="AJ24" s="431"/>
      <c r="AK24" s="431"/>
      <c r="AL24" s="432"/>
      <c r="AM24" s="432"/>
      <c r="AN24" s="432"/>
      <c r="AO24" s="432"/>
      <c r="AP24" s="432"/>
      <c r="AQ24" s="432"/>
      <c r="AR24" s="433"/>
      <c r="AS24" s="432"/>
      <c r="AT24" s="432"/>
      <c r="AU24" s="432"/>
      <c r="AV24" s="432"/>
      <c r="AW24" s="432"/>
      <c r="AX24" s="432"/>
      <c r="AY24" s="438"/>
      <c r="AZ24" s="438"/>
      <c r="BA24" s="438"/>
      <c r="BB24" s="438"/>
      <c r="BC24" s="438"/>
      <c r="BD24" s="438"/>
    </row>
    <row r="25" spans="1:56" s="191" customFormat="1" ht="19.5" customHeight="1">
      <c r="A25" s="647"/>
      <c r="B25" s="280">
        <v>11</v>
      </c>
      <c r="C25" s="277" t="s">
        <v>36</v>
      </c>
      <c r="D25" s="63">
        <f t="shared" si="1"/>
        <v>805</v>
      </c>
      <c r="E25" s="63">
        <v>476</v>
      </c>
      <c r="F25" s="63">
        <v>329</v>
      </c>
      <c r="G25" s="682">
        <f t="shared" si="2"/>
        <v>751</v>
      </c>
      <c r="H25" s="63">
        <v>443</v>
      </c>
      <c r="I25" s="63">
        <v>308</v>
      </c>
      <c r="J25" s="682">
        <f t="shared" si="9"/>
        <v>751</v>
      </c>
      <c r="K25" s="687">
        <v>443</v>
      </c>
      <c r="L25" s="687">
        <v>308</v>
      </c>
      <c r="M25" s="682">
        <f t="shared" si="4"/>
        <v>98</v>
      </c>
      <c r="N25" s="63">
        <v>61</v>
      </c>
      <c r="O25" s="63">
        <v>37</v>
      </c>
      <c r="P25" s="682">
        <f t="shared" si="5"/>
        <v>69</v>
      </c>
      <c r="Q25" s="63">
        <v>41</v>
      </c>
      <c r="R25" s="63">
        <v>28</v>
      </c>
      <c r="S25" s="682">
        <f t="shared" si="6"/>
        <v>5</v>
      </c>
      <c r="T25" s="63">
        <v>4</v>
      </c>
      <c r="U25" s="63">
        <v>1</v>
      </c>
      <c r="V25" s="682">
        <f t="shared" si="7"/>
        <v>0</v>
      </c>
      <c r="W25" s="63">
        <v>0</v>
      </c>
      <c r="X25" s="63">
        <v>0</v>
      </c>
      <c r="Y25" s="439"/>
      <c r="Z25" s="437"/>
      <c r="AA25" s="437"/>
      <c r="AB25" s="437"/>
      <c r="AC25" s="437"/>
      <c r="AD25" s="437"/>
      <c r="AE25" s="437"/>
      <c r="AF25" s="431"/>
      <c r="AG25" s="431"/>
      <c r="AH25" s="431"/>
      <c r="AI25" s="431"/>
      <c r="AJ25" s="431"/>
      <c r="AK25" s="431"/>
      <c r="AL25" s="432"/>
      <c r="AM25" s="432"/>
      <c r="AN25" s="432"/>
      <c r="AO25" s="432"/>
      <c r="AP25" s="432"/>
      <c r="AQ25" s="432"/>
      <c r="AR25" s="433"/>
      <c r="AS25" s="432"/>
      <c r="AT25" s="432"/>
      <c r="AU25" s="432"/>
      <c r="AV25" s="432"/>
      <c r="AW25" s="432"/>
      <c r="AX25" s="432"/>
      <c r="AY25" s="438"/>
      <c r="AZ25" s="438"/>
      <c r="BA25" s="438"/>
      <c r="BB25" s="438"/>
      <c r="BC25" s="438"/>
      <c r="BD25" s="438"/>
    </row>
    <row r="26" spans="1:56" s="191" customFormat="1" ht="19.5" customHeight="1">
      <c r="A26" s="647"/>
      <c r="B26" s="280">
        <v>12</v>
      </c>
      <c r="C26" s="277" t="s">
        <v>35</v>
      </c>
      <c r="D26" s="63">
        <f t="shared" si="1"/>
        <v>1200</v>
      </c>
      <c r="E26" s="63">
        <v>630</v>
      </c>
      <c r="F26" s="63">
        <v>570</v>
      </c>
      <c r="G26" s="682">
        <f t="shared" si="2"/>
        <v>1129</v>
      </c>
      <c r="H26" s="63">
        <v>591</v>
      </c>
      <c r="I26" s="63">
        <v>538</v>
      </c>
      <c r="J26" s="682">
        <f t="shared" si="9"/>
        <v>1129</v>
      </c>
      <c r="K26" s="687">
        <v>591</v>
      </c>
      <c r="L26" s="687">
        <v>538</v>
      </c>
      <c r="M26" s="682">
        <f t="shared" si="4"/>
        <v>141</v>
      </c>
      <c r="N26" s="63">
        <v>71</v>
      </c>
      <c r="O26" s="63">
        <v>70</v>
      </c>
      <c r="P26" s="682">
        <f t="shared" si="5"/>
        <v>148</v>
      </c>
      <c r="Q26" s="63">
        <v>75</v>
      </c>
      <c r="R26" s="63">
        <v>73</v>
      </c>
      <c r="S26" s="682">
        <f t="shared" si="6"/>
        <v>22</v>
      </c>
      <c r="T26" s="63">
        <v>12</v>
      </c>
      <c r="U26" s="63">
        <v>10</v>
      </c>
      <c r="V26" s="682">
        <f t="shared" si="7"/>
        <v>25</v>
      </c>
      <c r="W26" s="63">
        <v>17</v>
      </c>
      <c r="X26" s="63">
        <v>8</v>
      </c>
      <c r="Y26" s="439"/>
      <c r="Z26" s="437"/>
      <c r="AA26" s="437"/>
      <c r="AB26" s="437"/>
      <c r="AC26" s="437"/>
      <c r="AD26" s="437"/>
      <c r="AE26" s="437"/>
      <c r="AF26" s="431"/>
      <c r="AG26" s="431"/>
      <c r="AH26" s="431"/>
      <c r="AI26" s="431"/>
      <c r="AJ26" s="431"/>
      <c r="AK26" s="431"/>
      <c r="AL26" s="432"/>
      <c r="AM26" s="432"/>
      <c r="AN26" s="432"/>
      <c r="AO26" s="432"/>
      <c r="AP26" s="432"/>
      <c r="AQ26" s="432"/>
      <c r="AR26" s="433"/>
      <c r="AS26" s="432"/>
      <c r="AT26" s="432"/>
      <c r="AU26" s="432"/>
      <c r="AV26" s="432"/>
      <c r="AW26" s="432"/>
      <c r="AX26" s="432"/>
      <c r="AY26" s="438"/>
      <c r="AZ26" s="438"/>
      <c r="BA26" s="438"/>
      <c r="BB26" s="438"/>
      <c r="BC26" s="438"/>
      <c r="BD26" s="438"/>
    </row>
    <row r="27" spans="1:56" s="191" customFormat="1" ht="19.5" customHeight="1">
      <c r="A27" s="647"/>
      <c r="B27" s="280">
        <v>13</v>
      </c>
      <c r="C27" s="277" t="s">
        <v>34</v>
      </c>
      <c r="D27" s="63">
        <f t="shared" si="1"/>
        <v>401</v>
      </c>
      <c r="E27" s="63">
        <v>231</v>
      </c>
      <c r="F27" s="63">
        <v>170</v>
      </c>
      <c r="G27" s="682">
        <f t="shared" si="2"/>
        <v>391</v>
      </c>
      <c r="H27" s="63">
        <v>228</v>
      </c>
      <c r="I27" s="63">
        <v>163</v>
      </c>
      <c r="J27" s="682">
        <f t="shared" si="9"/>
        <v>391</v>
      </c>
      <c r="K27" s="687">
        <v>228</v>
      </c>
      <c r="L27" s="687">
        <v>163</v>
      </c>
      <c r="M27" s="682">
        <f t="shared" si="4"/>
        <v>36</v>
      </c>
      <c r="N27" s="63">
        <v>21</v>
      </c>
      <c r="O27" s="63">
        <v>15</v>
      </c>
      <c r="P27" s="682">
        <f t="shared" si="5"/>
        <v>39</v>
      </c>
      <c r="Q27" s="63">
        <v>24</v>
      </c>
      <c r="R27" s="63">
        <v>15</v>
      </c>
      <c r="S27" s="682">
        <f t="shared" si="6"/>
        <v>7</v>
      </c>
      <c r="T27" s="63">
        <v>5</v>
      </c>
      <c r="U27" s="63">
        <v>2</v>
      </c>
      <c r="V27" s="682">
        <f t="shared" si="7"/>
        <v>6</v>
      </c>
      <c r="W27" s="63">
        <v>5</v>
      </c>
      <c r="X27" s="63">
        <v>1</v>
      </c>
      <c r="Y27" s="439"/>
      <c r="Z27" s="437"/>
      <c r="AA27" s="437"/>
      <c r="AB27" s="437"/>
      <c r="AC27" s="437"/>
      <c r="AD27" s="437"/>
      <c r="AE27" s="437"/>
      <c r="AF27" s="431"/>
      <c r="AG27" s="431"/>
      <c r="AH27" s="431"/>
      <c r="AI27" s="431"/>
      <c r="AJ27" s="431"/>
      <c r="AK27" s="431"/>
      <c r="AL27" s="432"/>
      <c r="AM27" s="432"/>
      <c r="AN27" s="432"/>
      <c r="AO27" s="432"/>
      <c r="AP27" s="432"/>
      <c r="AQ27" s="432"/>
      <c r="AR27" s="433"/>
      <c r="AS27" s="432"/>
      <c r="AT27" s="432"/>
      <c r="AU27" s="432"/>
      <c r="AV27" s="432"/>
      <c r="AW27" s="432"/>
      <c r="AX27" s="432"/>
      <c r="AY27" s="438"/>
      <c r="AZ27" s="438"/>
      <c r="BA27" s="438"/>
      <c r="BB27" s="438"/>
      <c r="BC27" s="438"/>
      <c r="BD27" s="438"/>
    </row>
    <row r="28" spans="1:56" s="191" customFormat="1" ht="19.5" customHeight="1">
      <c r="A28" s="647"/>
      <c r="B28" s="280">
        <v>14</v>
      </c>
      <c r="C28" s="277" t="s">
        <v>33</v>
      </c>
      <c r="D28" s="63">
        <f t="shared" si="1"/>
        <v>618</v>
      </c>
      <c r="E28" s="63">
        <v>342</v>
      </c>
      <c r="F28" s="63">
        <v>276</v>
      </c>
      <c r="G28" s="682">
        <f t="shared" si="2"/>
        <v>604</v>
      </c>
      <c r="H28" s="63">
        <v>332</v>
      </c>
      <c r="I28" s="63">
        <v>272</v>
      </c>
      <c r="J28" s="682">
        <f t="shared" si="9"/>
        <v>604</v>
      </c>
      <c r="K28" s="687">
        <v>332</v>
      </c>
      <c r="L28" s="687">
        <v>272</v>
      </c>
      <c r="M28" s="682">
        <f t="shared" si="4"/>
        <v>64</v>
      </c>
      <c r="N28" s="63">
        <v>31</v>
      </c>
      <c r="O28" s="63">
        <v>33</v>
      </c>
      <c r="P28" s="682">
        <f t="shared" si="5"/>
        <v>66</v>
      </c>
      <c r="Q28" s="63">
        <v>35</v>
      </c>
      <c r="R28" s="63">
        <v>31</v>
      </c>
      <c r="S28" s="682">
        <f t="shared" si="6"/>
        <v>2</v>
      </c>
      <c r="T28" s="63">
        <v>2</v>
      </c>
      <c r="U28" s="63">
        <v>0</v>
      </c>
      <c r="V28" s="682">
        <f t="shared" si="7"/>
        <v>1</v>
      </c>
      <c r="W28" s="63">
        <v>1</v>
      </c>
      <c r="X28" s="63">
        <v>0</v>
      </c>
      <c r="Y28" s="439"/>
      <c r="Z28" s="437"/>
      <c r="AA28" s="437"/>
      <c r="AB28" s="437"/>
      <c r="AC28" s="437"/>
      <c r="AD28" s="437"/>
      <c r="AE28" s="437"/>
      <c r="AF28" s="431"/>
      <c r="AG28" s="431"/>
      <c r="AH28" s="431"/>
      <c r="AI28" s="431"/>
      <c r="AJ28" s="431"/>
      <c r="AK28" s="431"/>
      <c r="AL28" s="432"/>
      <c r="AM28" s="432"/>
      <c r="AN28" s="432"/>
      <c r="AO28" s="432"/>
      <c r="AP28" s="432"/>
      <c r="AQ28" s="432"/>
      <c r="AR28" s="433"/>
      <c r="AS28" s="432"/>
      <c r="AT28" s="432"/>
      <c r="AU28" s="432"/>
      <c r="AV28" s="432"/>
      <c r="AW28" s="432"/>
      <c r="AX28" s="432"/>
      <c r="AY28" s="438"/>
      <c r="AZ28" s="438"/>
      <c r="BA28" s="438"/>
      <c r="BB28" s="438"/>
      <c r="BC28" s="438"/>
      <c r="BD28" s="438"/>
    </row>
    <row r="29" spans="1:56" s="191" customFormat="1" ht="19.5" customHeight="1">
      <c r="A29" s="647"/>
      <c r="B29" s="280">
        <v>15</v>
      </c>
      <c r="C29" s="677" t="s">
        <v>227</v>
      </c>
      <c r="D29" s="63">
        <f t="shared" si="1"/>
        <v>321</v>
      </c>
      <c r="E29" s="63">
        <v>170</v>
      </c>
      <c r="F29" s="63">
        <v>151</v>
      </c>
      <c r="G29" s="682">
        <f t="shared" si="2"/>
        <v>313</v>
      </c>
      <c r="H29" s="63">
        <v>165</v>
      </c>
      <c r="I29" s="63">
        <v>148</v>
      </c>
      <c r="J29" s="682">
        <f t="shared" si="9"/>
        <v>313</v>
      </c>
      <c r="K29" s="687">
        <v>165</v>
      </c>
      <c r="L29" s="687">
        <v>148</v>
      </c>
      <c r="M29" s="682">
        <f t="shared" si="4"/>
        <v>28</v>
      </c>
      <c r="N29" s="63">
        <v>16</v>
      </c>
      <c r="O29" s="63">
        <v>12</v>
      </c>
      <c r="P29" s="682">
        <f t="shared" si="5"/>
        <v>32</v>
      </c>
      <c r="Q29" s="63">
        <v>18</v>
      </c>
      <c r="R29" s="63">
        <v>14</v>
      </c>
      <c r="S29" s="682">
        <f t="shared" si="6"/>
        <v>5</v>
      </c>
      <c r="T29" s="63">
        <v>2</v>
      </c>
      <c r="U29" s="63">
        <v>3</v>
      </c>
      <c r="V29" s="682">
        <f t="shared" si="7"/>
        <v>0</v>
      </c>
      <c r="W29" s="63">
        <v>0</v>
      </c>
      <c r="X29" s="63">
        <v>0</v>
      </c>
      <c r="Y29" s="439"/>
      <c r="Z29" s="437"/>
      <c r="AA29" s="437"/>
      <c r="AB29" s="437"/>
      <c r="AC29" s="437"/>
      <c r="AD29" s="437"/>
      <c r="AE29" s="437"/>
      <c r="AF29" s="431"/>
      <c r="AG29" s="431"/>
      <c r="AH29" s="431"/>
      <c r="AI29" s="431"/>
      <c r="AJ29" s="431"/>
      <c r="AK29" s="431"/>
      <c r="AL29" s="432"/>
      <c r="AM29" s="432"/>
      <c r="AN29" s="432"/>
      <c r="AO29" s="432"/>
      <c r="AP29" s="432"/>
      <c r="AQ29" s="432"/>
      <c r="AR29" s="433"/>
      <c r="AS29" s="432"/>
      <c r="AT29" s="432"/>
      <c r="AU29" s="432"/>
      <c r="AV29" s="432"/>
      <c r="AW29" s="432"/>
      <c r="AX29" s="432"/>
      <c r="AY29" s="438"/>
      <c r="AZ29" s="438"/>
      <c r="BA29" s="438"/>
      <c r="BB29" s="438"/>
      <c r="BC29" s="438"/>
      <c r="BD29" s="438"/>
    </row>
    <row r="30" spans="1:56" s="192" customFormat="1" ht="19.5" customHeight="1">
      <c r="A30" s="647"/>
      <c r="B30" s="280">
        <v>16</v>
      </c>
      <c r="C30" s="277" t="s">
        <v>32</v>
      </c>
      <c r="D30" s="63">
        <f t="shared" si="1"/>
        <v>427</v>
      </c>
      <c r="E30" s="63">
        <v>225</v>
      </c>
      <c r="F30" s="63">
        <v>202</v>
      </c>
      <c r="G30" s="682">
        <f t="shared" si="2"/>
        <v>413</v>
      </c>
      <c r="H30" s="63">
        <v>216</v>
      </c>
      <c r="I30" s="63">
        <v>197</v>
      </c>
      <c r="J30" s="682">
        <f t="shared" si="9"/>
        <v>413</v>
      </c>
      <c r="K30" s="687">
        <v>216</v>
      </c>
      <c r="L30" s="687">
        <v>197</v>
      </c>
      <c r="M30" s="682">
        <f t="shared" si="4"/>
        <v>43</v>
      </c>
      <c r="N30" s="63">
        <v>22</v>
      </c>
      <c r="O30" s="63">
        <v>21</v>
      </c>
      <c r="P30" s="682">
        <f t="shared" si="5"/>
        <v>42</v>
      </c>
      <c r="Q30" s="63">
        <v>22</v>
      </c>
      <c r="R30" s="63">
        <v>20</v>
      </c>
      <c r="S30" s="682">
        <f t="shared" si="6"/>
        <v>0</v>
      </c>
      <c r="T30" s="63">
        <v>0</v>
      </c>
      <c r="U30" s="63">
        <v>0</v>
      </c>
      <c r="V30" s="682">
        <f t="shared" si="7"/>
        <v>0</v>
      </c>
      <c r="W30" s="63">
        <v>0</v>
      </c>
      <c r="X30" s="63">
        <v>0</v>
      </c>
      <c r="Y30" s="439"/>
      <c r="Z30" s="437"/>
      <c r="AA30" s="437"/>
      <c r="AB30" s="437"/>
      <c r="AC30" s="437"/>
      <c r="AD30" s="437"/>
      <c r="AE30" s="437"/>
      <c r="AF30" s="431"/>
      <c r="AG30" s="431"/>
      <c r="AH30" s="431"/>
      <c r="AI30" s="431"/>
      <c r="AJ30" s="431"/>
      <c r="AK30" s="431"/>
      <c r="AL30" s="432"/>
      <c r="AM30" s="432"/>
      <c r="AN30" s="432"/>
      <c r="AO30" s="432"/>
      <c r="AP30" s="432"/>
      <c r="AQ30" s="432"/>
      <c r="AR30" s="433"/>
      <c r="AS30" s="432"/>
      <c r="AT30" s="432"/>
      <c r="AU30" s="432"/>
      <c r="AV30" s="432"/>
      <c r="AW30" s="432"/>
      <c r="AX30" s="432"/>
      <c r="AY30" s="438"/>
      <c r="AZ30" s="438"/>
      <c r="BA30" s="438"/>
      <c r="BB30" s="438"/>
      <c r="BC30" s="438"/>
      <c r="BD30" s="438"/>
    </row>
    <row r="31" spans="1:56" s="192" customFormat="1" ht="19.5" customHeight="1">
      <c r="A31" s="647"/>
      <c r="B31" s="280">
        <v>17</v>
      </c>
      <c r="C31" s="277" t="s">
        <v>31</v>
      </c>
      <c r="D31" s="63">
        <f t="shared" si="1"/>
        <v>1181</v>
      </c>
      <c r="E31" s="63">
        <v>612</v>
      </c>
      <c r="F31" s="63">
        <v>569</v>
      </c>
      <c r="G31" s="682">
        <f t="shared" si="2"/>
        <v>1167</v>
      </c>
      <c r="H31" s="63">
        <v>604</v>
      </c>
      <c r="I31" s="63">
        <v>563</v>
      </c>
      <c r="J31" s="682">
        <f t="shared" si="9"/>
        <v>1167</v>
      </c>
      <c r="K31" s="687">
        <v>604</v>
      </c>
      <c r="L31" s="687">
        <v>563</v>
      </c>
      <c r="M31" s="682">
        <f t="shared" si="4"/>
        <v>90</v>
      </c>
      <c r="N31" s="63">
        <v>48</v>
      </c>
      <c r="O31" s="63">
        <v>42</v>
      </c>
      <c r="P31" s="682">
        <f t="shared" si="5"/>
        <v>93</v>
      </c>
      <c r="Q31" s="63">
        <v>54</v>
      </c>
      <c r="R31" s="63">
        <v>39</v>
      </c>
      <c r="S31" s="682">
        <f t="shared" si="6"/>
        <v>28</v>
      </c>
      <c r="T31" s="63">
        <v>17</v>
      </c>
      <c r="U31" s="63">
        <v>11</v>
      </c>
      <c r="V31" s="682">
        <f t="shared" si="7"/>
        <v>21</v>
      </c>
      <c r="W31" s="63">
        <v>12</v>
      </c>
      <c r="X31" s="63">
        <v>9</v>
      </c>
      <c r="Y31" s="439"/>
      <c r="Z31" s="437"/>
      <c r="AA31" s="437"/>
      <c r="AB31" s="437"/>
      <c r="AC31" s="437"/>
      <c r="AD31" s="437"/>
      <c r="AE31" s="437"/>
      <c r="AF31" s="431"/>
      <c r="AG31" s="431"/>
      <c r="AH31" s="431"/>
      <c r="AI31" s="431"/>
      <c r="AJ31" s="431"/>
      <c r="AK31" s="431"/>
      <c r="AL31" s="432"/>
      <c r="AM31" s="432"/>
      <c r="AN31" s="432"/>
      <c r="AO31" s="432"/>
      <c r="AP31" s="432"/>
      <c r="AQ31" s="432"/>
      <c r="AR31" s="433"/>
      <c r="AS31" s="432"/>
      <c r="AT31" s="432"/>
      <c r="AU31" s="432"/>
      <c r="AV31" s="432"/>
      <c r="AW31" s="432"/>
      <c r="AX31" s="432"/>
      <c r="AY31" s="438"/>
      <c r="AZ31" s="438"/>
      <c r="BA31" s="438"/>
      <c r="BB31" s="438"/>
      <c r="BC31" s="438"/>
      <c r="BD31" s="438"/>
    </row>
    <row r="32" spans="1:56" s="191" customFormat="1" ht="19.5" customHeight="1">
      <c r="A32" s="647"/>
      <c r="B32" s="280">
        <v>18</v>
      </c>
      <c r="C32" s="277" t="s">
        <v>29</v>
      </c>
      <c r="D32" s="63">
        <f t="shared" si="1"/>
        <v>974</v>
      </c>
      <c r="E32" s="63">
        <v>546</v>
      </c>
      <c r="F32" s="63">
        <v>428</v>
      </c>
      <c r="G32" s="682">
        <f t="shared" si="2"/>
        <v>941</v>
      </c>
      <c r="H32" s="63">
        <v>535</v>
      </c>
      <c r="I32" s="63">
        <v>406</v>
      </c>
      <c r="J32" s="682">
        <f t="shared" si="9"/>
        <v>941</v>
      </c>
      <c r="K32" s="687">
        <v>535</v>
      </c>
      <c r="L32" s="687">
        <v>406</v>
      </c>
      <c r="M32" s="682">
        <f t="shared" si="4"/>
        <v>91</v>
      </c>
      <c r="N32" s="63">
        <v>48</v>
      </c>
      <c r="O32" s="63">
        <v>43</v>
      </c>
      <c r="P32" s="682">
        <f t="shared" si="5"/>
        <v>75</v>
      </c>
      <c r="Q32" s="63">
        <v>42</v>
      </c>
      <c r="R32" s="63">
        <v>33</v>
      </c>
      <c r="S32" s="682">
        <f t="shared" si="6"/>
        <v>14</v>
      </c>
      <c r="T32" s="63">
        <v>10</v>
      </c>
      <c r="U32" s="63">
        <v>4</v>
      </c>
      <c r="V32" s="682">
        <f t="shared" si="7"/>
        <v>4</v>
      </c>
      <c r="W32" s="63">
        <v>2</v>
      </c>
      <c r="X32" s="63">
        <v>2</v>
      </c>
      <c r="Y32" s="439"/>
      <c r="Z32" s="437"/>
      <c r="AA32" s="437"/>
      <c r="AB32" s="437"/>
      <c r="AC32" s="437"/>
      <c r="AD32" s="437"/>
      <c r="AE32" s="437"/>
      <c r="AF32" s="431"/>
      <c r="AG32" s="431"/>
      <c r="AH32" s="431"/>
      <c r="AI32" s="431"/>
      <c r="AJ32" s="431"/>
      <c r="AK32" s="431"/>
      <c r="AL32" s="432"/>
      <c r="AM32" s="432"/>
      <c r="AN32" s="432"/>
      <c r="AO32" s="432"/>
      <c r="AP32" s="432"/>
      <c r="AQ32" s="432"/>
      <c r="AR32" s="433"/>
      <c r="AS32" s="432"/>
      <c r="AT32" s="432"/>
      <c r="AU32" s="432"/>
      <c r="AV32" s="432"/>
      <c r="AW32" s="432"/>
      <c r="AX32" s="432"/>
      <c r="AY32" s="438"/>
      <c r="AZ32" s="438"/>
      <c r="BA32" s="438"/>
      <c r="BB32" s="438"/>
      <c r="BC32" s="438"/>
      <c r="BD32" s="438"/>
    </row>
    <row r="33" spans="1:56" s="191" customFormat="1" ht="19.5" customHeight="1">
      <c r="A33" s="647"/>
      <c r="B33" s="688">
        <v>19</v>
      </c>
      <c r="C33" s="677" t="s">
        <v>261</v>
      </c>
      <c r="D33" s="229">
        <f t="shared" si="1"/>
        <v>906</v>
      </c>
      <c r="E33" s="229">
        <v>514</v>
      </c>
      <c r="F33" s="229">
        <v>392</v>
      </c>
      <c r="G33" s="684">
        <f t="shared" si="2"/>
        <v>902</v>
      </c>
      <c r="H33" s="229">
        <v>510</v>
      </c>
      <c r="I33" s="229">
        <v>392</v>
      </c>
      <c r="J33" s="684">
        <f t="shared" si="9"/>
        <v>902</v>
      </c>
      <c r="K33" s="689">
        <v>510</v>
      </c>
      <c r="L33" s="689">
        <v>392</v>
      </c>
      <c r="M33" s="684">
        <f t="shared" si="4"/>
        <v>67</v>
      </c>
      <c r="N33" s="229">
        <v>38</v>
      </c>
      <c r="O33" s="229">
        <v>29</v>
      </c>
      <c r="P33" s="684">
        <f t="shared" si="5"/>
        <v>45</v>
      </c>
      <c r="Q33" s="229">
        <v>25</v>
      </c>
      <c r="R33" s="229">
        <v>20</v>
      </c>
      <c r="S33" s="684">
        <f t="shared" si="6"/>
        <v>6</v>
      </c>
      <c r="T33" s="229">
        <v>6</v>
      </c>
      <c r="U33" s="229">
        <v>0</v>
      </c>
      <c r="V33" s="684">
        <f t="shared" si="7"/>
        <v>3</v>
      </c>
      <c r="W33" s="229">
        <v>1</v>
      </c>
      <c r="X33" s="229">
        <v>2</v>
      </c>
      <c r="Y33" s="439"/>
      <c r="Z33" s="440"/>
      <c r="AA33" s="440"/>
      <c r="AB33" s="440"/>
      <c r="AC33" s="440"/>
      <c r="AD33" s="440"/>
      <c r="AE33" s="440"/>
      <c r="AF33" s="441"/>
      <c r="AG33" s="441"/>
      <c r="AH33" s="441"/>
      <c r="AI33" s="441"/>
      <c r="AJ33" s="441"/>
      <c r="AK33" s="441"/>
      <c r="AL33" s="442"/>
      <c r="AM33" s="442"/>
      <c r="AN33" s="442"/>
      <c r="AO33" s="442"/>
      <c r="AP33" s="442"/>
      <c r="AQ33" s="442"/>
      <c r="AR33" s="433"/>
      <c r="AS33" s="442"/>
      <c r="AT33" s="442"/>
      <c r="AU33" s="442"/>
      <c r="AV33" s="442"/>
      <c r="AW33" s="442"/>
      <c r="AX33" s="442"/>
      <c r="AY33" s="443"/>
      <c r="AZ33" s="443"/>
      <c r="BA33" s="443"/>
      <c r="BB33" s="443"/>
      <c r="BC33" s="443"/>
      <c r="BD33" s="443"/>
    </row>
    <row r="34" spans="1:56" s="219" customFormat="1" ht="19.5" customHeight="1">
      <c r="A34" s="648"/>
      <c r="B34" s="685"/>
      <c r="C34" s="468" t="s">
        <v>138</v>
      </c>
      <c r="D34" s="469">
        <f aca="true" t="shared" si="10" ref="D34:X34">SUM(D23:D33)</f>
        <v>8598</v>
      </c>
      <c r="E34" s="469">
        <f t="shared" si="10"/>
        <v>4651</v>
      </c>
      <c r="F34" s="469">
        <f t="shared" si="10"/>
        <v>3947</v>
      </c>
      <c r="G34" s="469">
        <f t="shared" si="10"/>
        <v>8296</v>
      </c>
      <c r="H34" s="469">
        <f t="shared" si="10"/>
        <v>4482</v>
      </c>
      <c r="I34" s="469">
        <f t="shared" si="10"/>
        <v>3814</v>
      </c>
      <c r="J34" s="469">
        <f t="shared" si="10"/>
        <v>8296</v>
      </c>
      <c r="K34" s="690">
        <f t="shared" si="10"/>
        <v>4482</v>
      </c>
      <c r="L34" s="690">
        <f t="shared" si="10"/>
        <v>3814</v>
      </c>
      <c r="M34" s="469">
        <f t="shared" si="10"/>
        <v>824</v>
      </c>
      <c r="N34" s="469">
        <f t="shared" si="10"/>
        <v>436</v>
      </c>
      <c r="O34" s="469">
        <f t="shared" si="10"/>
        <v>388</v>
      </c>
      <c r="P34" s="469">
        <f t="shared" si="10"/>
        <v>735</v>
      </c>
      <c r="Q34" s="469">
        <f t="shared" si="10"/>
        <v>396</v>
      </c>
      <c r="R34" s="469">
        <f t="shared" si="10"/>
        <v>339</v>
      </c>
      <c r="S34" s="469">
        <f t="shared" si="10"/>
        <v>111</v>
      </c>
      <c r="T34" s="469">
        <f t="shared" si="10"/>
        <v>74</v>
      </c>
      <c r="U34" s="469">
        <f t="shared" si="10"/>
        <v>37</v>
      </c>
      <c r="V34" s="469">
        <f t="shared" si="10"/>
        <v>71</v>
      </c>
      <c r="W34" s="469">
        <f t="shared" si="10"/>
        <v>44</v>
      </c>
      <c r="X34" s="469">
        <f t="shared" si="10"/>
        <v>27</v>
      </c>
      <c r="Y34" s="439"/>
      <c r="Z34" s="603"/>
      <c r="AA34" s="603"/>
      <c r="AB34" s="603"/>
      <c r="AC34" s="603"/>
      <c r="AD34" s="603"/>
      <c r="AE34" s="603"/>
      <c r="AF34" s="603"/>
      <c r="AG34" s="603"/>
      <c r="AH34" s="603"/>
      <c r="AI34" s="603"/>
      <c r="AJ34" s="603"/>
      <c r="AK34" s="603"/>
      <c r="AL34" s="604"/>
      <c r="AM34" s="604"/>
      <c r="AN34" s="604"/>
      <c r="AO34" s="604"/>
      <c r="AP34" s="604"/>
      <c r="AQ34" s="604"/>
      <c r="AR34" s="604"/>
      <c r="AS34" s="604"/>
      <c r="AT34" s="604"/>
      <c r="AU34" s="604"/>
      <c r="AV34" s="604"/>
      <c r="AW34" s="604"/>
      <c r="AX34" s="604"/>
      <c r="AY34" s="605"/>
      <c r="AZ34" s="605"/>
      <c r="BA34" s="605"/>
      <c r="BB34" s="605"/>
      <c r="BC34" s="605"/>
      <c r="BD34" s="605"/>
    </row>
    <row r="35" spans="1:56" s="219" customFormat="1" ht="19.5" customHeight="1">
      <c r="A35" s="647"/>
      <c r="B35" s="680">
        <v>20</v>
      </c>
      <c r="C35" s="276" t="s">
        <v>51</v>
      </c>
      <c r="D35" s="62">
        <f t="shared" si="1"/>
        <v>848</v>
      </c>
      <c r="E35" s="558">
        <v>456</v>
      </c>
      <c r="F35" s="558">
        <v>392</v>
      </c>
      <c r="G35" s="62">
        <f t="shared" si="2"/>
        <v>816</v>
      </c>
      <c r="H35" s="558">
        <v>440</v>
      </c>
      <c r="I35" s="558">
        <v>376</v>
      </c>
      <c r="J35" s="62">
        <f t="shared" si="9"/>
        <v>816</v>
      </c>
      <c r="K35" s="691">
        <v>440</v>
      </c>
      <c r="L35" s="691">
        <v>376</v>
      </c>
      <c r="M35" s="62">
        <f t="shared" si="4"/>
        <v>106</v>
      </c>
      <c r="N35" s="558">
        <v>58</v>
      </c>
      <c r="O35" s="558">
        <v>48</v>
      </c>
      <c r="P35" s="62">
        <f t="shared" si="5"/>
        <v>120</v>
      </c>
      <c r="Q35" s="558">
        <v>67</v>
      </c>
      <c r="R35" s="558">
        <v>53</v>
      </c>
      <c r="S35" s="62">
        <f t="shared" si="6"/>
        <v>3</v>
      </c>
      <c r="T35" s="558">
        <v>2</v>
      </c>
      <c r="U35" s="558">
        <v>1</v>
      </c>
      <c r="V35" s="62">
        <f t="shared" si="7"/>
        <v>2</v>
      </c>
      <c r="W35" s="558">
        <v>0</v>
      </c>
      <c r="X35" s="558">
        <v>2</v>
      </c>
      <c r="Y35" s="439"/>
      <c r="Z35" s="554"/>
      <c r="AA35" s="554"/>
      <c r="AB35" s="554"/>
      <c r="AC35" s="554"/>
      <c r="AD35" s="554"/>
      <c r="AE35" s="554"/>
      <c r="AF35" s="554"/>
      <c r="AG35" s="554"/>
      <c r="AH35" s="554"/>
      <c r="AI35" s="554"/>
      <c r="AJ35" s="554"/>
      <c r="AK35" s="554"/>
      <c r="AL35" s="555"/>
      <c r="AM35" s="555"/>
      <c r="AN35" s="555"/>
      <c r="AO35" s="555"/>
      <c r="AP35" s="555"/>
      <c r="AQ35" s="555"/>
      <c r="AR35" s="555"/>
      <c r="AS35" s="555"/>
      <c r="AT35" s="555"/>
      <c r="AU35" s="555"/>
      <c r="AV35" s="555"/>
      <c r="AW35" s="555"/>
      <c r="AX35" s="555"/>
      <c r="AY35" s="556"/>
      <c r="AZ35" s="556"/>
      <c r="BA35" s="556"/>
      <c r="BB35" s="556"/>
      <c r="BC35" s="556"/>
      <c r="BD35" s="556"/>
    </row>
    <row r="36" spans="1:56" s="162" customFormat="1" ht="19.5" customHeight="1">
      <c r="A36" s="647"/>
      <c r="B36" s="280">
        <v>21</v>
      </c>
      <c r="C36" s="277" t="s">
        <v>50</v>
      </c>
      <c r="D36" s="63">
        <f t="shared" si="1"/>
        <v>504</v>
      </c>
      <c r="E36" s="313">
        <v>260</v>
      </c>
      <c r="F36" s="41">
        <v>244</v>
      </c>
      <c r="G36" s="63">
        <f t="shared" si="2"/>
        <v>501</v>
      </c>
      <c r="H36" s="41">
        <v>257</v>
      </c>
      <c r="I36" s="41">
        <v>244</v>
      </c>
      <c r="J36" s="682">
        <f t="shared" si="9"/>
        <v>501</v>
      </c>
      <c r="K36" s="41">
        <v>257</v>
      </c>
      <c r="L36" s="41">
        <v>244</v>
      </c>
      <c r="M36" s="682">
        <f t="shared" si="4"/>
        <v>59</v>
      </c>
      <c r="N36" s="41">
        <v>27</v>
      </c>
      <c r="O36" s="41">
        <v>32</v>
      </c>
      <c r="P36" s="682">
        <f t="shared" si="5"/>
        <v>58</v>
      </c>
      <c r="Q36" s="41">
        <v>27</v>
      </c>
      <c r="R36" s="41">
        <v>31</v>
      </c>
      <c r="S36" s="682">
        <f t="shared" si="6"/>
        <v>0</v>
      </c>
      <c r="T36" s="41">
        <v>0</v>
      </c>
      <c r="U36" s="41">
        <v>0</v>
      </c>
      <c r="V36" s="682">
        <f t="shared" si="7"/>
        <v>0</v>
      </c>
      <c r="W36" s="41">
        <v>0</v>
      </c>
      <c r="X36" s="41">
        <v>0</v>
      </c>
      <c r="Y36" s="439"/>
      <c r="Z36" s="449"/>
      <c r="AA36" s="449"/>
      <c r="AB36" s="449"/>
      <c r="AC36" s="449"/>
      <c r="AD36" s="449"/>
      <c r="AE36" s="449"/>
      <c r="AF36" s="449"/>
      <c r="AG36" s="449"/>
      <c r="AH36" s="449"/>
      <c r="AI36" s="449"/>
      <c r="AJ36" s="449"/>
      <c r="AK36" s="449"/>
      <c r="AL36" s="450"/>
      <c r="AM36" s="450"/>
      <c r="AN36" s="450"/>
      <c r="AO36" s="450"/>
      <c r="AP36" s="450"/>
      <c r="AQ36" s="450"/>
      <c r="AR36" s="451"/>
      <c r="AS36" s="452"/>
      <c r="AT36" s="453"/>
      <c r="AU36" s="453"/>
      <c r="AV36" s="454"/>
      <c r="AW36" s="454"/>
      <c r="AX36" s="454"/>
      <c r="AY36" s="455"/>
      <c r="AZ36" s="455"/>
      <c r="BA36" s="455"/>
      <c r="BB36" s="455"/>
      <c r="BC36" s="455"/>
      <c r="BD36" s="455"/>
    </row>
    <row r="37" spans="1:56" s="162" customFormat="1" ht="19.5" customHeight="1">
      <c r="A37" s="647"/>
      <c r="B37" s="280">
        <v>22</v>
      </c>
      <c r="C37" s="277" t="s">
        <v>49</v>
      </c>
      <c r="D37" s="63">
        <f t="shared" si="1"/>
        <v>1513</v>
      </c>
      <c r="E37" s="313">
        <v>760</v>
      </c>
      <c r="F37" s="41">
        <v>753</v>
      </c>
      <c r="G37" s="63">
        <f t="shared" si="2"/>
        <v>1497</v>
      </c>
      <c r="H37" s="41">
        <v>751</v>
      </c>
      <c r="I37" s="41">
        <v>746</v>
      </c>
      <c r="J37" s="682">
        <f t="shared" si="9"/>
        <v>1497</v>
      </c>
      <c r="K37" s="41">
        <v>751</v>
      </c>
      <c r="L37" s="41">
        <v>746</v>
      </c>
      <c r="M37" s="682">
        <f t="shared" si="4"/>
        <v>190</v>
      </c>
      <c r="N37" s="41">
        <v>102</v>
      </c>
      <c r="O37" s="41">
        <v>88</v>
      </c>
      <c r="P37" s="682">
        <f t="shared" si="5"/>
        <v>210</v>
      </c>
      <c r="Q37" s="41">
        <v>107</v>
      </c>
      <c r="R37" s="41">
        <v>103</v>
      </c>
      <c r="S37" s="682">
        <f t="shared" si="6"/>
        <v>14</v>
      </c>
      <c r="T37" s="41">
        <v>10</v>
      </c>
      <c r="U37" s="41">
        <v>4</v>
      </c>
      <c r="V37" s="682">
        <f t="shared" si="7"/>
        <v>9</v>
      </c>
      <c r="W37" s="41">
        <v>5</v>
      </c>
      <c r="X37" s="41">
        <v>4</v>
      </c>
      <c r="Y37" s="439"/>
      <c r="Z37" s="456"/>
      <c r="AA37" s="456"/>
      <c r="AB37" s="456"/>
      <c r="AC37" s="456"/>
      <c r="AD37" s="456"/>
      <c r="AE37" s="456"/>
      <c r="AF37" s="449"/>
      <c r="AG37" s="449"/>
      <c r="AH37" s="449"/>
      <c r="AI37" s="449"/>
      <c r="AJ37" s="449"/>
      <c r="AK37" s="449"/>
      <c r="AL37" s="457"/>
      <c r="AM37" s="457"/>
      <c r="AN37" s="457"/>
      <c r="AO37" s="457"/>
      <c r="AP37" s="457"/>
      <c r="AQ37" s="457"/>
      <c r="AR37" s="451"/>
      <c r="AS37" s="458"/>
      <c r="AT37" s="459"/>
      <c r="AU37" s="459"/>
      <c r="AV37" s="454"/>
      <c r="AW37" s="454"/>
      <c r="AX37" s="454"/>
      <c r="AY37" s="420"/>
      <c r="AZ37" s="420"/>
      <c r="BA37" s="420"/>
      <c r="BB37" s="420"/>
      <c r="BC37" s="420"/>
      <c r="BD37" s="420"/>
    </row>
    <row r="38" spans="1:56" s="162" customFormat="1" ht="19.5" customHeight="1">
      <c r="A38" s="647"/>
      <c r="B38" s="280">
        <v>23</v>
      </c>
      <c r="C38" s="277" t="s">
        <v>44</v>
      </c>
      <c r="D38" s="63">
        <f t="shared" si="1"/>
        <v>1005</v>
      </c>
      <c r="E38" s="313">
        <v>532</v>
      </c>
      <c r="F38" s="41">
        <v>473</v>
      </c>
      <c r="G38" s="63">
        <f t="shared" si="2"/>
        <v>995</v>
      </c>
      <c r="H38" s="41">
        <v>526</v>
      </c>
      <c r="I38" s="41">
        <v>469</v>
      </c>
      <c r="J38" s="682">
        <f t="shared" si="9"/>
        <v>995</v>
      </c>
      <c r="K38" s="41">
        <v>526</v>
      </c>
      <c r="L38" s="41">
        <v>469</v>
      </c>
      <c r="M38" s="682">
        <f t="shared" si="4"/>
        <v>130</v>
      </c>
      <c r="N38" s="41">
        <v>60</v>
      </c>
      <c r="O38" s="41">
        <v>70</v>
      </c>
      <c r="P38" s="682">
        <f t="shared" si="5"/>
        <v>130</v>
      </c>
      <c r="Q38" s="41">
        <v>61</v>
      </c>
      <c r="R38" s="41">
        <v>69</v>
      </c>
      <c r="S38" s="682">
        <f t="shared" si="6"/>
        <v>5</v>
      </c>
      <c r="T38" s="41">
        <v>2</v>
      </c>
      <c r="U38" s="41">
        <v>3</v>
      </c>
      <c r="V38" s="682">
        <f t="shared" si="7"/>
        <v>3</v>
      </c>
      <c r="W38" s="41">
        <v>2</v>
      </c>
      <c r="X38" s="41">
        <v>1</v>
      </c>
      <c r="Y38" s="439"/>
      <c r="Z38" s="456"/>
      <c r="AA38" s="456"/>
      <c r="AB38" s="456"/>
      <c r="AC38" s="456"/>
      <c r="AD38" s="456"/>
      <c r="AE38" s="456"/>
      <c r="AF38" s="449"/>
      <c r="AG38" s="449"/>
      <c r="AH38" s="449"/>
      <c r="AI38" s="449"/>
      <c r="AJ38" s="449"/>
      <c r="AK38" s="449"/>
      <c r="AL38" s="457"/>
      <c r="AM38" s="457"/>
      <c r="AN38" s="457"/>
      <c r="AO38" s="457"/>
      <c r="AP38" s="457"/>
      <c r="AQ38" s="457"/>
      <c r="AR38" s="451"/>
      <c r="AS38" s="458"/>
      <c r="AT38" s="459"/>
      <c r="AU38" s="459"/>
      <c r="AV38" s="454"/>
      <c r="AW38" s="454"/>
      <c r="AX38" s="454"/>
      <c r="AY38" s="420"/>
      <c r="AZ38" s="420"/>
      <c r="BA38" s="420"/>
      <c r="BB38" s="420"/>
      <c r="BC38" s="420"/>
      <c r="BD38" s="420"/>
    </row>
    <row r="39" spans="1:56" s="162" customFormat="1" ht="19.5" customHeight="1">
      <c r="A39" s="647"/>
      <c r="B39" s="280">
        <v>24</v>
      </c>
      <c r="C39" s="277" t="s">
        <v>45</v>
      </c>
      <c r="D39" s="63">
        <f t="shared" si="1"/>
        <v>964</v>
      </c>
      <c r="E39" s="63">
        <v>488</v>
      </c>
      <c r="F39" s="63">
        <v>476</v>
      </c>
      <c r="G39" s="63">
        <f t="shared" si="2"/>
        <v>954</v>
      </c>
      <c r="H39" s="63">
        <v>483</v>
      </c>
      <c r="I39" s="63">
        <v>471</v>
      </c>
      <c r="J39" s="682">
        <f t="shared" si="9"/>
        <v>954</v>
      </c>
      <c r="K39" s="63">
        <v>483</v>
      </c>
      <c r="L39" s="63">
        <v>471</v>
      </c>
      <c r="M39" s="682">
        <f t="shared" si="4"/>
        <v>126</v>
      </c>
      <c r="N39" s="63">
        <v>70</v>
      </c>
      <c r="O39" s="63">
        <v>56</v>
      </c>
      <c r="P39" s="682">
        <f t="shared" si="5"/>
        <v>134</v>
      </c>
      <c r="Q39" s="63">
        <v>75</v>
      </c>
      <c r="R39" s="63">
        <v>59</v>
      </c>
      <c r="S39" s="682">
        <f t="shared" si="6"/>
        <v>8</v>
      </c>
      <c r="T39" s="63">
        <v>3</v>
      </c>
      <c r="U39" s="63">
        <v>5</v>
      </c>
      <c r="V39" s="682">
        <f t="shared" si="7"/>
        <v>11</v>
      </c>
      <c r="W39" s="63">
        <v>4</v>
      </c>
      <c r="X39" s="63">
        <v>7</v>
      </c>
      <c r="Y39" s="439"/>
      <c r="Z39" s="456"/>
      <c r="AA39" s="456"/>
      <c r="AB39" s="456"/>
      <c r="AC39" s="456"/>
      <c r="AD39" s="456"/>
      <c r="AE39" s="456"/>
      <c r="AF39" s="449"/>
      <c r="AG39" s="449"/>
      <c r="AH39" s="449"/>
      <c r="AI39" s="449"/>
      <c r="AJ39" s="449"/>
      <c r="AK39" s="449"/>
      <c r="AL39" s="457"/>
      <c r="AM39" s="457"/>
      <c r="AN39" s="457"/>
      <c r="AO39" s="457"/>
      <c r="AP39" s="457"/>
      <c r="AQ39" s="457"/>
      <c r="AR39" s="451"/>
      <c r="AS39" s="458"/>
      <c r="AT39" s="459"/>
      <c r="AU39" s="459"/>
      <c r="AV39" s="454"/>
      <c r="AW39" s="454"/>
      <c r="AX39" s="454"/>
      <c r="AY39" s="420"/>
      <c r="AZ39" s="420"/>
      <c r="BA39" s="420"/>
      <c r="BB39" s="420"/>
      <c r="BC39" s="420"/>
      <c r="BD39" s="420"/>
    </row>
    <row r="40" spans="1:56" s="162" customFormat="1" ht="19.5" customHeight="1">
      <c r="A40" s="647"/>
      <c r="B40" s="280">
        <v>25</v>
      </c>
      <c r="C40" s="277" t="s">
        <v>46</v>
      </c>
      <c r="D40" s="63">
        <f t="shared" si="1"/>
        <v>1104</v>
      </c>
      <c r="E40" s="63">
        <v>576</v>
      </c>
      <c r="F40" s="63">
        <v>528</v>
      </c>
      <c r="G40" s="63">
        <f t="shared" si="2"/>
        <v>1075</v>
      </c>
      <c r="H40" s="63">
        <v>561</v>
      </c>
      <c r="I40" s="63">
        <v>514</v>
      </c>
      <c r="J40" s="682">
        <f t="shared" si="9"/>
        <v>1075</v>
      </c>
      <c r="K40" s="63">
        <v>561</v>
      </c>
      <c r="L40" s="63">
        <v>514</v>
      </c>
      <c r="M40" s="682">
        <f t="shared" si="4"/>
        <v>150</v>
      </c>
      <c r="N40" s="63">
        <v>82</v>
      </c>
      <c r="O40" s="63">
        <v>68</v>
      </c>
      <c r="P40" s="682">
        <f t="shared" si="5"/>
        <v>145</v>
      </c>
      <c r="Q40" s="63">
        <v>83</v>
      </c>
      <c r="R40" s="63">
        <v>62</v>
      </c>
      <c r="S40" s="682">
        <f t="shared" si="6"/>
        <v>5</v>
      </c>
      <c r="T40" s="63">
        <v>2</v>
      </c>
      <c r="U40" s="63">
        <v>3</v>
      </c>
      <c r="V40" s="682">
        <f t="shared" si="7"/>
        <v>10</v>
      </c>
      <c r="W40" s="63">
        <v>7</v>
      </c>
      <c r="X40" s="63">
        <v>3</v>
      </c>
      <c r="Y40" s="439"/>
      <c r="Z40" s="456"/>
      <c r="AA40" s="456"/>
      <c r="AB40" s="456"/>
      <c r="AC40" s="456"/>
      <c r="AD40" s="456"/>
      <c r="AE40" s="456"/>
      <c r="AF40" s="449"/>
      <c r="AG40" s="449"/>
      <c r="AH40" s="449"/>
      <c r="AI40" s="449"/>
      <c r="AJ40" s="449"/>
      <c r="AK40" s="449"/>
      <c r="AL40" s="457"/>
      <c r="AM40" s="457"/>
      <c r="AN40" s="457"/>
      <c r="AO40" s="457"/>
      <c r="AP40" s="457"/>
      <c r="AQ40" s="457"/>
      <c r="AR40" s="451"/>
      <c r="AS40" s="458"/>
      <c r="AT40" s="459"/>
      <c r="AU40" s="459"/>
      <c r="AV40" s="454"/>
      <c r="AW40" s="454"/>
      <c r="AX40" s="454"/>
      <c r="AY40" s="420"/>
      <c r="AZ40" s="420"/>
      <c r="BA40" s="420"/>
      <c r="BB40" s="420"/>
      <c r="BC40" s="420"/>
      <c r="BD40" s="420"/>
    </row>
    <row r="41" spans="1:56" s="162" customFormat="1" ht="20.25" customHeight="1">
      <c r="A41" s="647"/>
      <c r="B41" s="280">
        <v>26</v>
      </c>
      <c r="C41" s="277" t="s">
        <v>48</v>
      </c>
      <c r="D41" s="63">
        <f t="shared" si="1"/>
        <v>721</v>
      </c>
      <c r="E41" s="63">
        <v>377</v>
      </c>
      <c r="F41" s="63">
        <v>344</v>
      </c>
      <c r="G41" s="63">
        <f t="shared" si="2"/>
        <v>703</v>
      </c>
      <c r="H41" s="63">
        <v>365</v>
      </c>
      <c r="I41" s="63">
        <v>338</v>
      </c>
      <c r="J41" s="682">
        <f t="shared" si="9"/>
        <v>703</v>
      </c>
      <c r="K41" s="63">
        <v>365</v>
      </c>
      <c r="L41" s="63">
        <v>338</v>
      </c>
      <c r="M41" s="682">
        <f t="shared" si="4"/>
        <v>95</v>
      </c>
      <c r="N41" s="63">
        <v>45</v>
      </c>
      <c r="O41" s="63">
        <v>50</v>
      </c>
      <c r="P41" s="682">
        <f t="shared" si="5"/>
        <v>95</v>
      </c>
      <c r="Q41" s="63">
        <v>51</v>
      </c>
      <c r="R41" s="63">
        <v>44</v>
      </c>
      <c r="S41" s="682">
        <f t="shared" si="6"/>
        <v>5</v>
      </c>
      <c r="T41" s="63">
        <v>3</v>
      </c>
      <c r="U41" s="63">
        <v>2</v>
      </c>
      <c r="V41" s="682">
        <f t="shared" si="7"/>
        <v>5</v>
      </c>
      <c r="W41" s="63">
        <v>3</v>
      </c>
      <c r="X41" s="63">
        <v>2</v>
      </c>
      <c r="Y41" s="439"/>
      <c r="Z41" s="456"/>
      <c r="AA41" s="456"/>
      <c r="AB41" s="456"/>
      <c r="AC41" s="456"/>
      <c r="AD41" s="456"/>
      <c r="AE41" s="456"/>
      <c r="AF41" s="449"/>
      <c r="AG41" s="449"/>
      <c r="AH41" s="449"/>
      <c r="AI41" s="449"/>
      <c r="AJ41" s="449"/>
      <c r="AK41" s="449"/>
      <c r="AL41" s="457"/>
      <c r="AM41" s="457"/>
      <c r="AN41" s="457"/>
      <c r="AO41" s="457"/>
      <c r="AP41" s="457"/>
      <c r="AQ41" s="457"/>
      <c r="AR41" s="451"/>
      <c r="AS41" s="458"/>
      <c r="AT41" s="459"/>
      <c r="AU41" s="459"/>
      <c r="AV41" s="454"/>
      <c r="AW41" s="454"/>
      <c r="AX41" s="454"/>
      <c r="AY41" s="420"/>
      <c r="AZ41" s="420"/>
      <c r="BA41" s="420"/>
      <c r="BB41" s="420"/>
      <c r="BC41" s="420"/>
      <c r="BD41" s="420"/>
    </row>
    <row r="42" spans="1:56" s="162" customFormat="1" ht="19.5" customHeight="1">
      <c r="A42" s="647"/>
      <c r="B42" s="280">
        <v>27</v>
      </c>
      <c r="C42" s="277" t="s">
        <v>47</v>
      </c>
      <c r="D42" s="63">
        <f t="shared" si="1"/>
        <v>1129</v>
      </c>
      <c r="E42" s="63">
        <v>577</v>
      </c>
      <c r="F42" s="63">
        <v>552</v>
      </c>
      <c r="G42" s="63">
        <f t="shared" si="2"/>
        <v>1109</v>
      </c>
      <c r="H42" s="63">
        <v>564</v>
      </c>
      <c r="I42" s="63">
        <v>545</v>
      </c>
      <c r="J42" s="682">
        <f t="shared" si="9"/>
        <v>1109</v>
      </c>
      <c r="K42" s="63">
        <v>564</v>
      </c>
      <c r="L42" s="63">
        <v>545</v>
      </c>
      <c r="M42" s="682">
        <f t="shared" si="4"/>
        <v>175</v>
      </c>
      <c r="N42" s="63">
        <v>89</v>
      </c>
      <c r="O42" s="63">
        <v>86</v>
      </c>
      <c r="P42" s="682">
        <f t="shared" si="5"/>
        <v>179</v>
      </c>
      <c r="Q42" s="63">
        <v>92</v>
      </c>
      <c r="R42" s="63">
        <v>87</v>
      </c>
      <c r="S42" s="682">
        <f t="shared" si="6"/>
        <v>2</v>
      </c>
      <c r="T42" s="63">
        <v>2</v>
      </c>
      <c r="U42" s="63">
        <v>0</v>
      </c>
      <c r="V42" s="682">
        <f t="shared" si="7"/>
        <v>5</v>
      </c>
      <c r="W42" s="63">
        <v>3</v>
      </c>
      <c r="X42" s="63">
        <v>2</v>
      </c>
      <c r="Y42" s="439"/>
      <c r="Z42" s="456"/>
      <c r="AA42" s="456"/>
      <c r="AB42" s="456"/>
      <c r="AC42" s="456"/>
      <c r="AD42" s="456"/>
      <c r="AE42" s="456"/>
      <c r="AF42" s="449"/>
      <c r="AG42" s="449"/>
      <c r="AH42" s="449"/>
      <c r="AI42" s="449"/>
      <c r="AJ42" s="449"/>
      <c r="AK42" s="449"/>
      <c r="AL42" s="457"/>
      <c r="AM42" s="457"/>
      <c r="AN42" s="457"/>
      <c r="AO42" s="457"/>
      <c r="AP42" s="457"/>
      <c r="AQ42" s="457"/>
      <c r="AR42" s="451"/>
      <c r="AS42" s="458"/>
      <c r="AT42" s="459"/>
      <c r="AU42" s="459"/>
      <c r="AV42" s="454"/>
      <c r="AW42" s="454"/>
      <c r="AX42" s="454"/>
      <c r="AY42" s="420"/>
      <c r="AZ42" s="420"/>
      <c r="BA42" s="420"/>
      <c r="BB42" s="420"/>
      <c r="BC42" s="420"/>
      <c r="BD42" s="420"/>
    </row>
    <row r="43" spans="1:56" s="162" customFormat="1" ht="19.5" customHeight="1">
      <c r="A43" s="647"/>
      <c r="B43" s="280">
        <v>28</v>
      </c>
      <c r="C43" s="676" t="s">
        <v>39</v>
      </c>
      <c r="D43" s="63">
        <f t="shared" si="1"/>
        <v>503</v>
      </c>
      <c r="E43" s="63">
        <v>269</v>
      </c>
      <c r="F43" s="63">
        <v>234</v>
      </c>
      <c r="G43" s="63">
        <f t="shared" si="2"/>
        <v>503</v>
      </c>
      <c r="H43" s="63">
        <v>269</v>
      </c>
      <c r="I43" s="63">
        <v>234</v>
      </c>
      <c r="J43" s="682">
        <f t="shared" si="9"/>
        <v>503</v>
      </c>
      <c r="K43" s="63">
        <v>269</v>
      </c>
      <c r="L43" s="63">
        <v>234</v>
      </c>
      <c r="M43" s="682">
        <f t="shared" si="4"/>
        <v>63</v>
      </c>
      <c r="N43" s="63">
        <v>33</v>
      </c>
      <c r="O43" s="63">
        <v>30</v>
      </c>
      <c r="P43" s="682">
        <f t="shared" si="5"/>
        <v>75</v>
      </c>
      <c r="Q43" s="63">
        <v>36</v>
      </c>
      <c r="R43" s="63">
        <v>39</v>
      </c>
      <c r="S43" s="682">
        <f t="shared" si="6"/>
        <v>0</v>
      </c>
      <c r="T43" s="63">
        <v>0</v>
      </c>
      <c r="U43" s="63">
        <v>0</v>
      </c>
      <c r="V43" s="682">
        <f t="shared" si="7"/>
        <v>0</v>
      </c>
      <c r="W43" s="63">
        <v>0</v>
      </c>
      <c r="X43" s="63">
        <v>0</v>
      </c>
      <c r="Y43" s="439"/>
      <c r="Z43" s="456"/>
      <c r="AA43" s="456"/>
      <c r="AB43" s="456"/>
      <c r="AC43" s="456"/>
      <c r="AD43" s="456"/>
      <c r="AE43" s="456"/>
      <c r="AF43" s="449"/>
      <c r="AG43" s="449"/>
      <c r="AH43" s="449"/>
      <c r="AI43" s="449"/>
      <c r="AJ43" s="449"/>
      <c r="AK43" s="449"/>
      <c r="AL43" s="457"/>
      <c r="AM43" s="457"/>
      <c r="AN43" s="457"/>
      <c r="AO43" s="457"/>
      <c r="AP43" s="457"/>
      <c r="AQ43" s="457"/>
      <c r="AR43" s="451"/>
      <c r="AS43" s="458"/>
      <c r="AT43" s="459"/>
      <c r="AU43" s="459"/>
      <c r="AV43" s="454"/>
      <c r="AW43" s="454"/>
      <c r="AX43" s="454"/>
      <c r="AY43" s="420"/>
      <c r="AZ43" s="420"/>
      <c r="BA43" s="420"/>
      <c r="BB43" s="420"/>
      <c r="BC43" s="420"/>
      <c r="BD43" s="420"/>
    </row>
    <row r="44" spans="1:56" s="162" customFormat="1" ht="19.5" customHeight="1">
      <c r="A44" s="647"/>
      <c r="B44" s="280">
        <v>29</v>
      </c>
      <c r="C44" s="676" t="s">
        <v>215</v>
      </c>
      <c r="D44" s="63">
        <f t="shared" si="1"/>
        <v>768</v>
      </c>
      <c r="E44" s="63">
        <v>386</v>
      </c>
      <c r="F44" s="63">
        <v>382</v>
      </c>
      <c r="G44" s="63">
        <f t="shared" si="2"/>
        <v>753</v>
      </c>
      <c r="H44" s="63">
        <v>377</v>
      </c>
      <c r="I44" s="63">
        <v>376</v>
      </c>
      <c r="J44" s="682">
        <f t="shared" si="9"/>
        <v>753</v>
      </c>
      <c r="K44" s="63">
        <v>377</v>
      </c>
      <c r="L44" s="63">
        <v>376</v>
      </c>
      <c r="M44" s="682">
        <f t="shared" si="4"/>
        <v>102</v>
      </c>
      <c r="N44" s="63">
        <v>47</v>
      </c>
      <c r="O44" s="63">
        <v>55</v>
      </c>
      <c r="P44" s="682">
        <f t="shared" si="5"/>
        <v>102</v>
      </c>
      <c r="Q44" s="63">
        <v>43</v>
      </c>
      <c r="R44" s="63">
        <v>59</v>
      </c>
      <c r="S44" s="682">
        <f t="shared" si="6"/>
        <v>1</v>
      </c>
      <c r="T44" s="63">
        <v>1</v>
      </c>
      <c r="U44" s="63">
        <v>0</v>
      </c>
      <c r="V44" s="682">
        <f t="shared" si="7"/>
        <v>1</v>
      </c>
      <c r="W44" s="63">
        <v>1</v>
      </c>
      <c r="X44" s="63">
        <v>0</v>
      </c>
      <c r="Y44" s="439"/>
      <c r="Z44" s="456"/>
      <c r="AA44" s="456"/>
      <c r="AB44" s="456"/>
      <c r="AC44" s="456"/>
      <c r="AD44" s="456"/>
      <c r="AE44" s="456"/>
      <c r="AF44" s="449"/>
      <c r="AG44" s="449"/>
      <c r="AH44" s="449"/>
      <c r="AI44" s="449"/>
      <c r="AJ44" s="449"/>
      <c r="AK44" s="449"/>
      <c r="AL44" s="457"/>
      <c r="AM44" s="457"/>
      <c r="AN44" s="457"/>
      <c r="AO44" s="457"/>
      <c r="AP44" s="457"/>
      <c r="AQ44" s="457"/>
      <c r="AR44" s="451"/>
      <c r="AS44" s="458"/>
      <c r="AT44" s="459"/>
      <c r="AU44" s="459"/>
      <c r="AV44" s="454"/>
      <c r="AW44" s="454"/>
      <c r="AX44" s="454"/>
      <c r="AY44" s="420"/>
      <c r="AZ44" s="420"/>
      <c r="BA44" s="420"/>
      <c r="BB44" s="420"/>
      <c r="BC44" s="420"/>
      <c r="BD44" s="420"/>
    </row>
    <row r="45" spans="1:56" s="162" customFormat="1" ht="19.5" customHeight="1">
      <c r="A45" s="647"/>
      <c r="B45" s="280">
        <v>30</v>
      </c>
      <c r="C45" s="676" t="s">
        <v>42</v>
      </c>
      <c r="D45" s="63">
        <f t="shared" si="1"/>
        <v>602</v>
      </c>
      <c r="E45" s="63">
        <v>304</v>
      </c>
      <c r="F45" s="63">
        <v>298</v>
      </c>
      <c r="G45" s="63">
        <f t="shared" si="2"/>
        <v>590</v>
      </c>
      <c r="H45" s="63">
        <v>298</v>
      </c>
      <c r="I45" s="63">
        <v>292</v>
      </c>
      <c r="J45" s="682">
        <f t="shared" si="9"/>
        <v>590</v>
      </c>
      <c r="K45" s="63">
        <v>298</v>
      </c>
      <c r="L45" s="63">
        <v>292</v>
      </c>
      <c r="M45" s="682">
        <f t="shared" si="4"/>
        <v>80</v>
      </c>
      <c r="N45" s="63">
        <v>41</v>
      </c>
      <c r="O45" s="63">
        <v>39</v>
      </c>
      <c r="P45" s="682">
        <f t="shared" si="5"/>
        <v>90</v>
      </c>
      <c r="Q45" s="63">
        <v>46</v>
      </c>
      <c r="R45" s="63">
        <v>44</v>
      </c>
      <c r="S45" s="682">
        <f t="shared" si="6"/>
        <v>0</v>
      </c>
      <c r="T45" s="63">
        <v>0</v>
      </c>
      <c r="U45" s="63">
        <v>0</v>
      </c>
      <c r="V45" s="682">
        <f t="shared" si="7"/>
        <v>0</v>
      </c>
      <c r="W45" s="63">
        <v>0</v>
      </c>
      <c r="X45" s="63">
        <v>0</v>
      </c>
      <c r="Y45" s="439"/>
      <c r="Z45" s="456"/>
      <c r="AA45" s="456"/>
      <c r="AB45" s="456"/>
      <c r="AC45" s="456"/>
      <c r="AD45" s="456"/>
      <c r="AE45" s="456"/>
      <c r="AF45" s="449"/>
      <c r="AG45" s="449"/>
      <c r="AH45" s="449"/>
      <c r="AI45" s="449"/>
      <c r="AJ45" s="449"/>
      <c r="AK45" s="449"/>
      <c r="AL45" s="457"/>
      <c r="AM45" s="457"/>
      <c r="AN45" s="457"/>
      <c r="AO45" s="457"/>
      <c r="AP45" s="457"/>
      <c r="AQ45" s="457"/>
      <c r="AR45" s="451"/>
      <c r="AS45" s="458"/>
      <c r="AT45" s="459"/>
      <c r="AU45" s="459"/>
      <c r="AV45" s="454"/>
      <c r="AW45" s="454"/>
      <c r="AX45" s="454"/>
      <c r="AY45" s="420"/>
      <c r="AZ45" s="420"/>
      <c r="BA45" s="420"/>
      <c r="BB45" s="420"/>
      <c r="BC45" s="420"/>
      <c r="BD45" s="420"/>
    </row>
    <row r="46" spans="1:56" s="162" customFormat="1" ht="19.5" customHeight="1">
      <c r="A46" s="647"/>
      <c r="B46" s="280">
        <v>31</v>
      </c>
      <c r="C46" s="676" t="s">
        <v>219</v>
      </c>
      <c r="D46" s="63">
        <f t="shared" si="1"/>
        <v>887</v>
      </c>
      <c r="E46" s="63">
        <v>450</v>
      </c>
      <c r="F46" s="63">
        <v>437</v>
      </c>
      <c r="G46" s="63">
        <f t="shared" si="2"/>
        <v>871</v>
      </c>
      <c r="H46" s="63">
        <v>442</v>
      </c>
      <c r="I46" s="63">
        <v>429</v>
      </c>
      <c r="J46" s="682">
        <f t="shared" si="9"/>
        <v>871</v>
      </c>
      <c r="K46" s="63">
        <v>442</v>
      </c>
      <c r="L46" s="63">
        <v>429</v>
      </c>
      <c r="M46" s="682">
        <f t="shared" si="4"/>
        <v>97</v>
      </c>
      <c r="N46" s="63">
        <v>51</v>
      </c>
      <c r="O46" s="63">
        <v>46</v>
      </c>
      <c r="P46" s="682">
        <f t="shared" si="5"/>
        <v>95</v>
      </c>
      <c r="Q46" s="63">
        <v>49</v>
      </c>
      <c r="R46" s="63">
        <v>46</v>
      </c>
      <c r="S46" s="682">
        <f t="shared" si="6"/>
        <v>14</v>
      </c>
      <c r="T46" s="63">
        <v>10</v>
      </c>
      <c r="U46" s="63">
        <v>4</v>
      </c>
      <c r="V46" s="682">
        <f t="shared" si="7"/>
        <v>10</v>
      </c>
      <c r="W46" s="63">
        <v>8</v>
      </c>
      <c r="X46" s="63">
        <v>2</v>
      </c>
      <c r="Y46" s="439"/>
      <c r="Z46" s="456"/>
      <c r="AA46" s="456"/>
      <c r="AB46" s="456"/>
      <c r="AC46" s="456"/>
      <c r="AD46" s="456"/>
      <c r="AE46" s="456"/>
      <c r="AF46" s="449"/>
      <c r="AG46" s="449"/>
      <c r="AH46" s="449"/>
      <c r="AI46" s="449"/>
      <c r="AJ46" s="449"/>
      <c r="AK46" s="449"/>
      <c r="AL46" s="457"/>
      <c r="AM46" s="457"/>
      <c r="AN46" s="457"/>
      <c r="AO46" s="457"/>
      <c r="AP46" s="457"/>
      <c r="AQ46" s="457"/>
      <c r="AR46" s="451"/>
      <c r="AS46" s="458"/>
      <c r="AT46" s="459"/>
      <c r="AU46" s="459"/>
      <c r="AV46" s="454"/>
      <c r="AW46" s="454"/>
      <c r="AX46" s="454"/>
      <c r="AY46" s="420"/>
      <c r="AZ46" s="420"/>
      <c r="BA46" s="420"/>
      <c r="BB46" s="420"/>
      <c r="BC46" s="420"/>
      <c r="BD46" s="420"/>
    </row>
    <row r="47" spans="1:56" s="162" customFormat="1" ht="19.5" customHeight="1">
      <c r="A47" s="647"/>
      <c r="B47" s="280">
        <v>32</v>
      </c>
      <c r="C47" s="676" t="s">
        <v>217</v>
      </c>
      <c r="D47" s="63">
        <f t="shared" si="1"/>
        <v>627</v>
      </c>
      <c r="E47" s="63">
        <v>327</v>
      </c>
      <c r="F47" s="63">
        <v>300</v>
      </c>
      <c r="G47" s="63">
        <f t="shared" si="2"/>
        <v>615</v>
      </c>
      <c r="H47" s="63">
        <v>319</v>
      </c>
      <c r="I47" s="63">
        <v>296</v>
      </c>
      <c r="J47" s="682">
        <f t="shared" si="9"/>
        <v>615</v>
      </c>
      <c r="K47" s="63">
        <v>319</v>
      </c>
      <c r="L47" s="63">
        <v>296</v>
      </c>
      <c r="M47" s="682">
        <f t="shared" si="4"/>
        <v>82</v>
      </c>
      <c r="N47" s="63">
        <v>39</v>
      </c>
      <c r="O47" s="63">
        <v>43</v>
      </c>
      <c r="P47" s="682">
        <f t="shared" si="5"/>
        <v>82</v>
      </c>
      <c r="Q47" s="63">
        <v>39</v>
      </c>
      <c r="R47" s="63">
        <v>43</v>
      </c>
      <c r="S47" s="682">
        <f t="shared" si="6"/>
        <v>1</v>
      </c>
      <c r="T47" s="63">
        <v>1</v>
      </c>
      <c r="U47" s="63">
        <v>0</v>
      </c>
      <c r="V47" s="682">
        <f t="shared" si="7"/>
        <v>1</v>
      </c>
      <c r="W47" s="63">
        <v>1</v>
      </c>
      <c r="X47" s="63">
        <v>0</v>
      </c>
      <c r="Y47" s="439"/>
      <c r="Z47" s="456"/>
      <c r="AA47" s="456"/>
      <c r="AB47" s="456"/>
      <c r="AC47" s="456"/>
      <c r="AD47" s="456"/>
      <c r="AE47" s="456"/>
      <c r="AF47" s="449"/>
      <c r="AG47" s="449"/>
      <c r="AH47" s="449"/>
      <c r="AI47" s="449"/>
      <c r="AJ47" s="449"/>
      <c r="AK47" s="449"/>
      <c r="AL47" s="457"/>
      <c r="AM47" s="457"/>
      <c r="AN47" s="457"/>
      <c r="AO47" s="457"/>
      <c r="AP47" s="457"/>
      <c r="AQ47" s="457"/>
      <c r="AR47" s="451"/>
      <c r="AS47" s="458"/>
      <c r="AT47" s="459"/>
      <c r="AU47" s="459"/>
      <c r="AV47" s="454"/>
      <c r="AW47" s="454"/>
      <c r="AX47" s="454"/>
      <c r="AY47" s="420"/>
      <c r="AZ47" s="420"/>
      <c r="BA47" s="420"/>
      <c r="BB47" s="420"/>
      <c r="BC47" s="420"/>
      <c r="BD47" s="420"/>
    </row>
    <row r="48" spans="1:56" s="162" customFormat="1" ht="19.5" customHeight="1">
      <c r="A48" s="647"/>
      <c r="B48" s="280">
        <v>33</v>
      </c>
      <c r="C48" s="676" t="s">
        <v>233</v>
      </c>
      <c r="D48" s="63">
        <f t="shared" si="1"/>
        <v>601</v>
      </c>
      <c r="E48" s="63">
        <v>314</v>
      </c>
      <c r="F48" s="63">
        <v>287</v>
      </c>
      <c r="G48" s="63">
        <f t="shared" si="2"/>
        <v>586</v>
      </c>
      <c r="H48" s="63">
        <v>304</v>
      </c>
      <c r="I48" s="63">
        <v>282</v>
      </c>
      <c r="J48" s="682">
        <f t="shared" si="9"/>
        <v>586</v>
      </c>
      <c r="K48" s="63">
        <v>304</v>
      </c>
      <c r="L48" s="63">
        <v>282</v>
      </c>
      <c r="M48" s="682">
        <f t="shared" si="4"/>
        <v>72</v>
      </c>
      <c r="N48" s="63">
        <v>36</v>
      </c>
      <c r="O48" s="63">
        <v>36</v>
      </c>
      <c r="P48" s="682">
        <f t="shared" si="5"/>
        <v>73</v>
      </c>
      <c r="Q48" s="63">
        <v>36</v>
      </c>
      <c r="R48" s="63">
        <v>37</v>
      </c>
      <c r="S48" s="682">
        <f t="shared" si="6"/>
        <v>2</v>
      </c>
      <c r="T48" s="63">
        <v>2</v>
      </c>
      <c r="U48" s="63">
        <v>0</v>
      </c>
      <c r="V48" s="682">
        <f t="shared" si="7"/>
        <v>0</v>
      </c>
      <c r="W48" s="63">
        <v>0</v>
      </c>
      <c r="X48" s="63">
        <v>0</v>
      </c>
      <c r="Y48" s="439"/>
      <c r="Z48" s="456"/>
      <c r="AA48" s="456"/>
      <c r="AB48" s="456"/>
      <c r="AC48" s="456"/>
      <c r="AD48" s="456"/>
      <c r="AE48" s="456"/>
      <c r="AF48" s="449"/>
      <c r="AG48" s="449"/>
      <c r="AH48" s="449"/>
      <c r="AI48" s="449"/>
      <c r="AJ48" s="449"/>
      <c r="AK48" s="449"/>
      <c r="AL48" s="457"/>
      <c r="AM48" s="457"/>
      <c r="AN48" s="457"/>
      <c r="AO48" s="457"/>
      <c r="AP48" s="457"/>
      <c r="AQ48" s="457"/>
      <c r="AR48" s="451"/>
      <c r="AS48" s="458"/>
      <c r="AT48" s="459"/>
      <c r="AU48" s="459"/>
      <c r="AV48" s="454"/>
      <c r="AW48" s="454"/>
      <c r="AX48" s="454"/>
      <c r="AY48" s="420"/>
      <c r="AZ48" s="420"/>
      <c r="BA48" s="420"/>
      <c r="BB48" s="420"/>
      <c r="BC48" s="420"/>
      <c r="BD48" s="420"/>
    </row>
    <row r="49" spans="1:56" s="162" customFormat="1" ht="19.5" customHeight="1">
      <c r="A49" s="647"/>
      <c r="B49" s="280">
        <v>34</v>
      </c>
      <c r="C49" s="277" t="s">
        <v>41</v>
      </c>
      <c r="D49" s="63">
        <f t="shared" si="1"/>
        <v>1842</v>
      </c>
      <c r="E49" s="63">
        <v>984</v>
      </c>
      <c r="F49" s="63">
        <v>858</v>
      </c>
      <c r="G49" s="63">
        <f t="shared" si="2"/>
        <v>1658</v>
      </c>
      <c r="H49" s="63">
        <v>893</v>
      </c>
      <c r="I49" s="63">
        <v>765</v>
      </c>
      <c r="J49" s="682">
        <f t="shared" si="9"/>
        <v>1658</v>
      </c>
      <c r="K49" s="63">
        <v>893</v>
      </c>
      <c r="L49" s="63">
        <v>765</v>
      </c>
      <c r="M49" s="682">
        <f t="shared" si="4"/>
        <v>180</v>
      </c>
      <c r="N49" s="63">
        <v>84</v>
      </c>
      <c r="O49" s="63">
        <v>96</v>
      </c>
      <c r="P49" s="682">
        <f t="shared" si="5"/>
        <v>202</v>
      </c>
      <c r="Q49" s="63">
        <v>93</v>
      </c>
      <c r="R49" s="63">
        <v>109</v>
      </c>
      <c r="S49" s="682">
        <f t="shared" si="6"/>
        <v>3</v>
      </c>
      <c r="T49" s="63">
        <v>3</v>
      </c>
      <c r="U49" s="63">
        <v>0</v>
      </c>
      <c r="V49" s="682">
        <f t="shared" si="7"/>
        <v>5</v>
      </c>
      <c r="W49" s="63">
        <v>2</v>
      </c>
      <c r="X49" s="63">
        <v>3</v>
      </c>
      <c r="Y49" s="439"/>
      <c r="Z49" s="456"/>
      <c r="AA49" s="456"/>
      <c r="AB49" s="456"/>
      <c r="AC49" s="456"/>
      <c r="AD49" s="456"/>
      <c r="AE49" s="456"/>
      <c r="AF49" s="449"/>
      <c r="AG49" s="449"/>
      <c r="AH49" s="449"/>
      <c r="AI49" s="449"/>
      <c r="AJ49" s="449"/>
      <c r="AK49" s="449"/>
      <c r="AL49" s="457"/>
      <c r="AM49" s="457"/>
      <c r="AN49" s="457"/>
      <c r="AO49" s="457"/>
      <c r="AP49" s="457"/>
      <c r="AQ49" s="457"/>
      <c r="AR49" s="451"/>
      <c r="AS49" s="458"/>
      <c r="AT49" s="459"/>
      <c r="AU49" s="459"/>
      <c r="AV49" s="454"/>
      <c r="AW49" s="454"/>
      <c r="AX49" s="454"/>
      <c r="AY49" s="420"/>
      <c r="AZ49" s="420"/>
      <c r="BA49" s="420"/>
      <c r="BB49" s="420"/>
      <c r="BC49" s="420"/>
      <c r="BD49" s="420"/>
    </row>
    <row r="50" spans="1:56" s="162" customFormat="1" ht="19.5" customHeight="1">
      <c r="A50" s="647"/>
      <c r="B50" s="683">
        <v>35</v>
      </c>
      <c r="C50" s="641" t="s">
        <v>43</v>
      </c>
      <c r="D50" s="494">
        <f t="shared" si="1"/>
        <v>300</v>
      </c>
      <c r="E50" s="494">
        <v>158</v>
      </c>
      <c r="F50" s="494">
        <v>142</v>
      </c>
      <c r="G50" s="494">
        <f t="shared" si="2"/>
        <v>299</v>
      </c>
      <c r="H50" s="494">
        <v>151</v>
      </c>
      <c r="I50" s="494">
        <v>148</v>
      </c>
      <c r="J50" s="692">
        <f t="shared" si="9"/>
        <v>299</v>
      </c>
      <c r="K50" s="494">
        <v>151</v>
      </c>
      <c r="L50" s="494">
        <v>148</v>
      </c>
      <c r="M50" s="692">
        <f t="shared" si="4"/>
        <v>47</v>
      </c>
      <c r="N50" s="494">
        <v>26</v>
      </c>
      <c r="O50" s="494">
        <v>21</v>
      </c>
      <c r="P50" s="692">
        <f t="shared" si="5"/>
        <v>45</v>
      </c>
      <c r="Q50" s="494">
        <v>25</v>
      </c>
      <c r="R50" s="494">
        <v>20</v>
      </c>
      <c r="S50" s="692">
        <f t="shared" si="6"/>
        <v>0</v>
      </c>
      <c r="T50" s="494">
        <v>0</v>
      </c>
      <c r="U50" s="494">
        <v>0</v>
      </c>
      <c r="V50" s="692">
        <f t="shared" si="7"/>
        <v>0</v>
      </c>
      <c r="W50" s="494">
        <v>0</v>
      </c>
      <c r="X50" s="494">
        <v>0</v>
      </c>
      <c r="Y50" s="439"/>
      <c r="Z50" s="462"/>
      <c r="AA50" s="462"/>
      <c r="AB50" s="462"/>
      <c r="AC50" s="462"/>
      <c r="AD50" s="462"/>
      <c r="AE50" s="462"/>
      <c r="AF50" s="463"/>
      <c r="AG50" s="463"/>
      <c r="AH50" s="463"/>
      <c r="AI50" s="463"/>
      <c r="AJ50" s="463"/>
      <c r="AK50" s="463"/>
      <c r="AL50" s="464"/>
      <c r="AM50" s="464"/>
      <c r="AN50" s="464"/>
      <c r="AO50" s="464"/>
      <c r="AP50" s="464"/>
      <c r="AQ50" s="464"/>
      <c r="AR50" s="451"/>
      <c r="AS50" s="465"/>
      <c r="AT50" s="466"/>
      <c r="AU50" s="466"/>
      <c r="AV50" s="461"/>
      <c r="AW50" s="461"/>
      <c r="AX50" s="461"/>
      <c r="AY50" s="467"/>
      <c r="AZ50" s="467"/>
      <c r="BA50" s="467"/>
      <c r="BB50" s="467"/>
      <c r="BC50" s="467"/>
      <c r="BD50" s="467"/>
    </row>
    <row r="51" spans="1:56" s="627" customFormat="1" ht="19.5" customHeight="1">
      <c r="A51" s="649"/>
      <c r="B51" s="685"/>
      <c r="C51" s="468" t="s">
        <v>137</v>
      </c>
      <c r="D51" s="632">
        <f aca="true" t="shared" si="11" ref="D51:X51">SUM(D35:D50)</f>
        <v>13918</v>
      </c>
      <c r="E51" s="632">
        <f t="shared" si="11"/>
        <v>7218</v>
      </c>
      <c r="F51" s="632">
        <f t="shared" si="11"/>
        <v>6700</v>
      </c>
      <c r="G51" s="632">
        <f t="shared" si="11"/>
        <v>13525</v>
      </c>
      <c r="H51" s="632">
        <f t="shared" si="11"/>
        <v>7000</v>
      </c>
      <c r="I51" s="632">
        <f t="shared" si="11"/>
        <v>6525</v>
      </c>
      <c r="J51" s="632">
        <f t="shared" si="11"/>
        <v>13525</v>
      </c>
      <c r="K51" s="632">
        <f t="shared" si="11"/>
        <v>7000</v>
      </c>
      <c r="L51" s="632">
        <f t="shared" si="11"/>
        <v>6525</v>
      </c>
      <c r="M51" s="632">
        <f t="shared" si="11"/>
        <v>1754</v>
      </c>
      <c r="N51" s="632">
        <f t="shared" si="11"/>
        <v>890</v>
      </c>
      <c r="O51" s="632">
        <f t="shared" si="11"/>
        <v>864</v>
      </c>
      <c r="P51" s="632">
        <f t="shared" si="11"/>
        <v>1835</v>
      </c>
      <c r="Q51" s="632">
        <f t="shared" si="11"/>
        <v>930</v>
      </c>
      <c r="R51" s="632">
        <f t="shared" si="11"/>
        <v>905</v>
      </c>
      <c r="S51" s="632">
        <f t="shared" si="11"/>
        <v>63</v>
      </c>
      <c r="T51" s="632">
        <f t="shared" si="11"/>
        <v>41</v>
      </c>
      <c r="U51" s="632">
        <f t="shared" si="11"/>
        <v>22</v>
      </c>
      <c r="V51" s="632">
        <f t="shared" si="11"/>
        <v>62</v>
      </c>
      <c r="W51" s="632">
        <f t="shared" si="11"/>
        <v>36</v>
      </c>
      <c r="X51" s="632">
        <f t="shared" si="11"/>
        <v>26</v>
      </c>
      <c r="Y51" s="439"/>
      <c r="Z51" s="628"/>
      <c r="AA51" s="628"/>
      <c r="AB51" s="628"/>
      <c r="AC51" s="628"/>
      <c r="AD51" s="628"/>
      <c r="AE51" s="628"/>
      <c r="AF51" s="628"/>
      <c r="AG51" s="628"/>
      <c r="AH51" s="628"/>
      <c r="AI51" s="628"/>
      <c r="AJ51" s="628"/>
      <c r="AK51" s="628"/>
      <c r="AL51" s="629"/>
      <c r="AM51" s="629"/>
      <c r="AN51" s="629"/>
      <c r="AO51" s="629"/>
      <c r="AP51" s="629"/>
      <c r="AQ51" s="629"/>
      <c r="AR51" s="629"/>
      <c r="AS51" s="630"/>
      <c r="AT51" s="631"/>
      <c r="AU51" s="631"/>
      <c r="AV51" s="632"/>
      <c r="AW51" s="632"/>
      <c r="AX51" s="632"/>
      <c r="AY51" s="140"/>
      <c r="AZ51" s="140"/>
      <c r="BA51" s="140"/>
      <c r="BB51" s="140"/>
      <c r="BC51" s="140"/>
      <c r="BD51" s="140"/>
    </row>
    <row r="52" spans="1:56" s="221" customFormat="1" ht="19.5" customHeight="1">
      <c r="A52" s="650"/>
      <c r="B52" s="680">
        <v>36</v>
      </c>
      <c r="C52" s="276" t="s">
        <v>53</v>
      </c>
      <c r="D52" s="62">
        <f aca="true" t="shared" si="12" ref="D52:D78">E52+F52</f>
        <v>432</v>
      </c>
      <c r="E52" s="62">
        <v>218</v>
      </c>
      <c r="F52" s="62">
        <v>214</v>
      </c>
      <c r="G52" s="693">
        <f aca="true" t="shared" si="13" ref="G52:G76">H52+I52</f>
        <v>420</v>
      </c>
      <c r="H52" s="62">
        <v>215</v>
      </c>
      <c r="I52" s="62">
        <v>205</v>
      </c>
      <c r="J52" s="693">
        <f>K52+L52</f>
        <v>420</v>
      </c>
      <c r="K52" s="62">
        <v>215</v>
      </c>
      <c r="L52" s="62">
        <v>205</v>
      </c>
      <c r="M52" s="693">
        <f>N52+O52</f>
        <v>12</v>
      </c>
      <c r="N52" s="62">
        <v>5</v>
      </c>
      <c r="O52" s="62">
        <v>7</v>
      </c>
      <c r="P52" s="693">
        <f>Q52+R52</f>
        <v>23</v>
      </c>
      <c r="Q52" s="62">
        <v>10</v>
      </c>
      <c r="R52" s="62">
        <v>13</v>
      </c>
      <c r="S52" s="693">
        <f>T52+U52</f>
        <v>5</v>
      </c>
      <c r="T52" s="62">
        <v>3</v>
      </c>
      <c r="U52" s="62">
        <v>2</v>
      </c>
      <c r="V52" s="693">
        <f>W52+X52</f>
        <v>3</v>
      </c>
      <c r="W52" s="62">
        <v>2</v>
      </c>
      <c r="X52" s="62">
        <v>1</v>
      </c>
      <c r="Y52" s="439"/>
      <c r="Z52" s="463"/>
      <c r="AA52" s="463"/>
      <c r="AB52" s="463"/>
      <c r="AC52" s="463"/>
      <c r="AD52" s="463"/>
      <c r="AE52" s="463"/>
      <c r="AF52" s="463"/>
      <c r="AG52" s="463"/>
      <c r="AH52" s="463"/>
      <c r="AI52" s="463"/>
      <c r="AJ52" s="463"/>
      <c r="AK52" s="463"/>
      <c r="AL52" s="477"/>
      <c r="AM52" s="477"/>
      <c r="AN52" s="477"/>
      <c r="AO52" s="477"/>
      <c r="AP52" s="477"/>
      <c r="AQ52" s="477"/>
      <c r="AR52" s="451"/>
      <c r="AS52" s="478"/>
      <c r="AT52" s="479"/>
      <c r="AU52" s="479"/>
      <c r="AV52" s="461"/>
      <c r="AW52" s="461"/>
      <c r="AX52" s="461"/>
      <c r="AY52" s="480"/>
      <c r="AZ52" s="480"/>
      <c r="BA52" s="480"/>
      <c r="BB52" s="480"/>
      <c r="BC52" s="480"/>
      <c r="BD52" s="480"/>
    </row>
    <row r="53" spans="1:56" s="162" customFormat="1" ht="19.5" customHeight="1">
      <c r="A53" s="650"/>
      <c r="B53" s="280">
        <v>37</v>
      </c>
      <c r="C53" s="677" t="s">
        <v>211</v>
      </c>
      <c r="D53" s="63">
        <f t="shared" si="12"/>
        <v>608</v>
      </c>
      <c r="E53" s="63">
        <v>321</v>
      </c>
      <c r="F53" s="63">
        <v>287</v>
      </c>
      <c r="G53" s="682">
        <f t="shared" si="13"/>
        <v>588</v>
      </c>
      <c r="H53" s="63">
        <v>308</v>
      </c>
      <c r="I53" s="63">
        <v>280</v>
      </c>
      <c r="J53" s="682">
        <f>K53+L53</f>
        <v>588</v>
      </c>
      <c r="K53" s="63">
        <v>308</v>
      </c>
      <c r="L53" s="63">
        <v>280</v>
      </c>
      <c r="M53" s="682">
        <f>N53+O53</f>
        <v>36</v>
      </c>
      <c r="N53" s="63">
        <v>19</v>
      </c>
      <c r="O53" s="63">
        <v>17</v>
      </c>
      <c r="P53" s="682">
        <f>Q53+R53</f>
        <v>43</v>
      </c>
      <c r="Q53" s="63">
        <v>22</v>
      </c>
      <c r="R53" s="63">
        <v>21</v>
      </c>
      <c r="S53" s="682">
        <f>T53+U53</f>
        <v>2</v>
      </c>
      <c r="T53" s="63">
        <v>1</v>
      </c>
      <c r="U53" s="63">
        <v>1</v>
      </c>
      <c r="V53" s="682">
        <f>W53+X53</f>
        <v>0</v>
      </c>
      <c r="W53" s="63">
        <v>0</v>
      </c>
      <c r="X53" s="63">
        <v>0</v>
      </c>
      <c r="Y53" s="439"/>
      <c r="Z53" s="456"/>
      <c r="AA53" s="456"/>
      <c r="AB53" s="456"/>
      <c r="AC53" s="456"/>
      <c r="AD53" s="456"/>
      <c r="AE53" s="456"/>
      <c r="AF53" s="456"/>
      <c r="AG53" s="456"/>
      <c r="AH53" s="456"/>
      <c r="AI53" s="456"/>
      <c r="AJ53" s="456"/>
      <c r="AK53" s="456"/>
      <c r="AL53" s="457"/>
      <c r="AM53" s="457"/>
      <c r="AN53" s="457"/>
      <c r="AO53" s="457"/>
      <c r="AP53" s="457"/>
      <c r="AQ53" s="457"/>
      <c r="AR53" s="457"/>
      <c r="AS53" s="458"/>
      <c r="AT53" s="459"/>
      <c r="AU53" s="459"/>
      <c r="AV53" s="63"/>
      <c r="AW53" s="63"/>
      <c r="AX53" s="63"/>
      <c r="AY53" s="420"/>
      <c r="AZ53" s="420"/>
      <c r="BA53" s="420"/>
      <c r="BB53" s="420"/>
      <c r="BC53" s="420"/>
      <c r="BD53" s="420"/>
    </row>
    <row r="54" spans="1:56" s="162" customFormat="1" ht="19.5" customHeight="1">
      <c r="A54" s="650"/>
      <c r="B54" s="280">
        <v>38</v>
      </c>
      <c r="C54" s="277" t="s">
        <v>54</v>
      </c>
      <c r="D54" s="63">
        <f t="shared" si="12"/>
        <v>385</v>
      </c>
      <c r="E54" s="63">
        <v>221</v>
      </c>
      <c r="F54" s="63">
        <v>164</v>
      </c>
      <c r="G54" s="682">
        <f t="shared" si="13"/>
        <v>370</v>
      </c>
      <c r="H54" s="63">
        <v>214</v>
      </c>
      <c r="I54" s="63">
        <v>156</v>
      </c>
      <c r="J54" s="682">
        <f t="shared" si="9"/>
        <v>370</v>
      </c>
      <c r="K54" s="63">
        <v>214</v>
      </c>
      <c r="L54" s="63">
        <v>156</v>
      </c>
      <c r="M54" s="682">
        <f t="shared" si="4"/>
        <v>39</v>
      </c>
      <c r="N54" s="63">
        <v>18</v>
      </c>
      <c r="O54" s="63">
        <v>21</v>
      </c>
      <c r="P54" s="682">
        <f t="shared" si="5"/>
        <v>45</v>
      </c>
      <c r="Q54" s="63">
        <v>22</v>
      </c>
      <c r="R54" s="63">
        <v>23</v>
      </c>
      <c r="S54" s="682">
        <f t="shared" si="6"/>
        <v>5</v>
      </c>
      <c r="T54" s="63">
        <v>5</v>
      </c>
      <c r="U54" s="63">
        <v>0</v>
      </c>
      <c r="V54" s="682">
        <f t="shared" si="7"/>
        <v>0</v>
      </c>
      <c r="W54" s="63">
        <v>0</v>
      </c>
      <c r="X54" s="63">
        <v>0</v>
      </c>
      <c r="Y54" s="439"/>
      <c r="Z54" s="456"/>
      <c r="AA54" s="456"/>
      <c r="AB54" s="456"/>
      <c r="AC54" s="456"/>
      <c r="AD54" s="456"/>
      <c r="AE54" s="456"/>
      <c r="AF54" s="456"/>
      <c r="AG54" s="456"/>
      <c r="AH54" s="456"/>
      <c r="AI54" s="456"/>
      <c r="AJ54" s="456"/>
      <c r="AK54" s="456"/>
      <c r="AL54" s="457"/>
      <c r="AM54" s="457"/>
      <c r="AN54" s="457"/>
      <c r="AO54" s="457"/>
      <c r="AP54" s="457"/>
      <c r="AQ54" s="457"/>
      <c r="AR54" s="457"/>
      <c r="AS54" s="458"/>
      <c r="AT54" s="459"/>
      <c r="AU54" s="459"/>
      <c r="AV54" s="63"/>
      <c r="AW54" s="63"/>
      <c r="AX54" s="63"/>
      <c r="AY54" s="420"/>
      <c r="AZ54" s="420"/>
      <c r="BA54" s="420"/>
      <c r="BB54" s="420"/>
      <c r="BC54" s="420"/>
      <c r="BD54" s="420"/>
    </row>
    <row r="55" spans="1:56" s="162" customFormat="1" ht="19.5" customHeight="1">
      <c r="A55" s="650"/>
      <c r="B55" s="280">
        <v>39</v>
      </c>
      <c r="C55" s="277" t="s">
        <v>55</v>
      </c>
      <c r="D55" s="63">
        <f t="shared" si="12"/>
        <v>238</v>
      </c>
      <c r="E55" s="63">
        <v>134</v>
      </c>
      <c r="F55" s="63">
        <v>104</v>
      </c>
      <c r="G55" s="682">
        <f t="shared" si="13"/>
        <v>229</v>
      </c>
      <c r="H55" s="63">
        <v>129</v>
      </c>
      <c r="I55" s="63">
        <v>100</v>
      </c>
      <c r="J55" s="682">
        <f t="shared" si="9"/>
        <v>229</v>
      </c>
      <c r="K55" s="63">
        <v>129</v>
      </c>
      <c r="L55" s="63">
        <v>100</v>
      </c>
      <c r="M55" s="682">
        <f t="shared" si="4"/>
        <v>17</v>
      </c>
      <c r="N55" s="63">
        <v>12</v>
      </c>
      <c r="O55" s="63">
        <v>5</v>
      </c>
      <c r="P55" s="682">
        <f t="shared" si="5"/>
        <v>23</v>
      </c>
      <c r="Q55" s="63">
        <v>16</v>
      </c>
      <c r="R55" s="63">
        <v>7</v>
      </c>
      <c r="S55" s="682">
        <f t="shared" si="6"/>
        <v>0</v>
      </c>
      <c r="T55" s="63">
        <v>0</v>
      </c>
      <c r="U55" s="63">
        <v>0</v>
      </c>
      <c r="V55" s="682">
        <f t="shared" si="7"/>
        <v>5</v>
      </c>
      <c r="W55" s="63">
        <v>5</v>
      </c>
      <c r="X55" s="63">
        <v>0</v>
      </c>
      <c r="Y55" s="439"/>
      <c r="Z55" s="456"/>
      <c r="AA55" s="456"/>
      <c r="AB55" s="456"/>
      <c r="AC55" s="456"/>
      <c r="AD55" s="456"/>
      <c r="AE55" s="456"/>
      <c r="AF55" s="456"/>
      <c r="AG55" s="456"/>
      <c r="AH55" s="456"/>
      <c r="AI55" s="456"/>
      <c r="AJ55" s="456"/>
      <c r="AK55" s="456"/>
      <c r="AL55" s="457"/>
      <c r="AM55" s="457"/>
      <c r="AN55" s="457"/>
      <c r="AO55" s="457"/>
      <c r="AP55" s="457"/>
      <c r="AQ55" s="457"/>
      <c r="AR55" s="481"/>
      <c r="AS55" s="458"/>
      <c r="AT55" s="459"/>
      <c r="AU55" s="459"/>
      <c r="AV55" s="63"/>
      <c r="AW55" s="63"/>
      <c r="AX55" s="63"/>
      <c r="AY55" s="420"/>
      <c r="AZ55" s="420"/>
      <c r="BA55" s="420"/>
      <c r="BB55" s="420"/>
      <c r="BC55" s="420"/>
      <c r="BD55" s="420"/>
    </row>
    <row r="56" spans="1:56" s="162" customFormat="1" ht="19.5" customHeight="1">
      <c r="A56" s="650"/>
      <c r="B56" s="688">
        <v>40</v>
      </c>
      <c r="C56" s="277" t="s">
        <v>57</v>
      </c>
      <c r="D56" s="63">
        <f t="shared" si="12"/>
        <v>687</v>
      </c>
      <c r="E56" s="454">
        <v>350</v>
      </c>
      <c r="F56" s="454">
        <v>337</v>
      </c>
      <c r="G56" s="682">
        <f t="shared" si="13"/>
        <v>663</v>
      </c>
      <c r="H56" s="454">
        <v>345</v>
      </c>
      <c r="I56" s="454">
        <v>318</v>
      </c>
      <c r="J56" s="682">
        <f t="shared" si="9"/>
        <v>663</v>
      </c>
      <c r="K56" s="454">
        <v>345</v>
      </c>
      <c r="L56" s="454">
        <v>318</v>
      </c>
      <c r="M56" s="682">
        <f t="shared" si="4"/>
        <v>37</v>
      </c>
      <c r="N56" s="454">
        <v>20</v>
      </c>
      <c r="O56" s="454">
        <v>17</v>
      </c>
      <c r="P56" s="682">
        <f t="shared" si="5"/>
        <v>60</v>
      </c>
      <c r="Q56" s="454">
        <v>25</v>
      </c>
      <c r="R56" s="454">
        <v>35</v>
      </c>
      <c r="S56" s="682">
        <f t="shared" si="6"/>
        <v>1</v>
      </c>
      <c r="T56" s="454">
        <v>0</v>
      </c>
      <c r="U56" s="454">
        <v>1</v>
      </c>
      <c r="V56" s="682">
        <f t="shared" si="7"/>
        <v>1</v>
      </c>
      <c r="W56" s="454">
        <v>0</v>
      </c>
      <c r="X56" s="454">
        <v>1</v>
      </c>
      <c r="Y56" s="439"/>
      <c r="Z56" s="449"/>
      <c r="AA56" s="449"/>
      <c r="AB56" s="449"/>
      <c r="AC56" s="449"/>
      <c r="AD56" s="449"/>
      <c r="AE56" s="449"/>
      <c r="AF56" s="449"/>
      <c r="AG56" s="449"/>
      <c r="AH56" s="449"/>
      <c r="AI56" s="449"/>
      <c r="AJ56" s="449"/>
      <c r="AK56" s="449"/>
      <c r="AL56" s="450"/>
      <c r="AM56" s="450"/>
      <c r="AN56" s="450"/>
      <c r="AO56" s="450"/>
      <c r="AP56" s="450"/>
      <c r="AQ56" s="450"/>
      <c r="AR56" s="451"/>
      <c r="AS56" s="452"/>
      <c r="AT56" s="453"/>
      <c r="AU56" s="453"/>
      <c r="AV56" s="454"/>
      <c r="AW56" s="454"/>
      <c r="AX56" s="454"/>
      <c r="AY56" s="455"/>
      <c r="AZ56" s="455"/>
      <c r="BA56" s="455"/>
      <c r="BB56" s="455"/>
      <c r="BC56" s="455"/>
      <c r="BD56" s="455"/>
    </row>
    <row r="57" spans="1:208" s="162" customFormat="1" ht="19.5" customHeight="1">
      <c r="A57" s="650"/>
      <c r="B57" s="280">
        <v>41</v>
      </c>
      <c r="C57" s="677" t="s">
        <v>260</v>
      </c>
      <c r="D57" s="63">
        <f t="shared" si="12"/>
        <v>1474</v>
      </c>
      <c r="E57" s="229">
        <v>778</v>
      </c>
      <c r="F57" s="229">
        <v>696</v>
      </c>
      <c r="G57" s="682">
        <f t="shared" si="13"/>
        <v>1422</v>
      </c>
      <c r="H57" s="229">
        <v>756</v>
      </c>
      <c r="I57" s="229">
        <v>666</v>
      </c>
      <c r="J57" s="682">
        <f t="shared" si="9"/>
        <v>1422</v>
      </c>
      <c r="K57" s="229">
        <v>756</v>
      </c>
      <c r="L57" s="229">
        <v>666</v>
      </c>
      <c r="M57" s="682">
        <f t="shared" si="4"/>
        <v>73</v>
      </c>
      <c r="N57" s="229">
        <v>43</v>
      </c>
      <c r="O57" s="229">
        <v>30</v>
      </c>
      <c r="P57" s="682">
        <f t="shared" si="5"/>
        <v>97</v>
      </c>
      <c r="Q57" s="229">
        <v>58</v>
      </c>
      <c r="R57" s="229">
        <v>39</v>
      </c>
      <c r="S57" s="682">
        <f t="shared" si="6"/>
        <v>0</v>
      </c>
      <c r="T57" s="63">
        <v>0</v>
      </c>
      <c r="U57" s="63">
        <v>0</v>
      </c>
      <c r="V57" s="682">
        <f t="shared" si="7"/>
        <v>0</v>
      </c>
      <c r="W57" s="63">
        <v>0</v>
      </c>
      <c r="X57" s="63">
        <v>0</v>
      </c>
      <c r="Y57" s="439"/>
      <c r="Z57" s="462"/>
      <c r="AA57" s="462"/>
      <c r="AB57" s="462"/>
      <c r="AC57" s="462"/>
      <c r="AD57" s="462"/>
      <c r="AE57" s="462"/>
      <c r="AF57" s="449"/>
      <c r="AG57" s="449"/>
      <c r="AH57" s="449"/>
      <c r="AI57" s="449"/>
      <c r="AJ57" s="449"/>
      <c r="AK57" s="449"/>
      <c r="AL57" s="464"/>
      <c r="AM57" s="464"/>
      <c r="AN57" s="464"/>
      <c r="AO57" s="464"/>
      <c r="AP57" s="464"/>
      <c r="AQ57" s="464"/>
      <c r="AR57" s="451"/>
      <c r="AS57" s="465"/>
      <c r="AT57" s="466"/>
      <c r="AU57" s="466"/>
      <c r="AV57" s="461"/>
      <c r="AW57" s="461"/>
      <c r="AX57" s="461"/>
      <c r="AY57" s="420"/>
      <c r="AZ57" s="420"/>
      <c r="BA57" s="420"/>
      <c r="BB57" s="420"/>
      <c r="BC57" s="420"/>
      <c r="BD57" s="420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4"/>
      <c r="BP57" s="214"/>
      <c r="BQ57" s="214"/>
      <c r="BR57" s="214"/>
      <c r="BS57" s="214"/>
      <c r="BT57" s="214"/>
      <c r="BU57" s="214"/>
      <c r="BV57" s="214"/>
      <c r="BW57" s="214"/>
      <c r="BX57" s="214"/>
      <c r="BY57" s="214"/>
      <c r="BZ57" s="214"/>
      <c r="CA57" s="214"/>
      <c r="CB57" s="214"/>
      <c r="CC57" s="214"/>
      <c r="CD57" s="214"/>
      <c r="CE57" s="214"/>
      <c r="CF57" s="214"/>
      <c r="CG57" s="214"/>
      <c r="CH57" s="214"/>
      <c r="CI57" s="214"/>
      <c r="CJ57" s="214"/>
      <c r="CK57" s="214"/>
      <c r="CL57" s="214"/>
      <c r="CM57" s="214"/>
      <c r="CN57" s="214"/>
      <c r="CO57" s="214"/>
      <c r="CP57" s="214"/>
      <c r="CQ57" s="214"/>
      <c r="CR57" s="214"/>
      <c r="CS57" s="214"/>
      <c r="CT57" s="214"/>
      <c r="CU57" s="214"/>
      <c r="CV57" s="214"/>
      <c r="CW57" s="214"/>
      <c r="CX57" s="214"/>
      <c r="CY57" s="214"/>
      <c r="CZ57" s="214"/>
      <c r="DA57" s="214"/>
      <c r="DB57" s="214"/>
      <c r="DC57" s="214"/>
      <c r="DD57" s="214"/>
      <c r="DE57" s="214"/>
      <c r="DF57" s="214"/>
      <c r="DG57" s="214"/>
      <c r="DH57" s="214"/>
      <c r="DI57" s="214"/>
      <c r="DJ57" s="214"/>
      <c r="DK57" s="214"/>
      <c r="DL57" s="214"/>
      <c r="DM57" s="214"/>
      <c r="DN57" s="214"/>
      <c r="DO57" s="214"/>
      <c r="DP57" s="214"/>
      <c r="DQ57" s="214"/>
      <c r="DR57" s="214"/>
      <c r="DS57" s="214"/>
      <c r="DT57" s="214"/>
      <c r="DU57" s="214"/>
      <c r="DV57" s="214"/>
      <c r="DW57" s="214"/>
      <c r="DX57" s="214"/>
      <c r="DY57" s="214"/>
      <c r="DZ57" s="214"/>
      <c r="EA57" s="214"/>
      <c r="EB57" s="214"/>
      <c r="EC57" s="214"/>
      <c r="ED57" s="214"/>
      <c r="EE57" s="214"/>
      <c r="EF57" s="214"/>
      <c r="EG57" s="214"/>
      <c r="EH57" s="214"/>
      <c r="EI57" s="214"/>
      <c r="EJ57" s="214"/>
      <c r="EK57" s="214"/>
      <c r="EL57" s="214"/>
      <c r="EM57" s="214"/>
      <c r="EN57" s="214"/>
      <c r="EO57" s="214"/>
      <c r="EP57" s="214"/>
      <c r="EQ57" s="214"/>
      <c r="ER57" s="214"/>
      <c r="ES57" s="214"/>
      <c r="ET57" s="214"/>
      <c r="EU57" s="214"/>
      <c r="EV57" s="214"/>
      <c r="EW57" s="214"/>
      <c r="EX57" s="214"/>
      <c r="EY57" s="214"/>
      <c r="EZ57" s="214"/>
      <c r="FA57" s="214"/>
      <c r="FB57" s="214"/>
      <c r="FC57" s="214"/>
      <c r="FD57" s="214"/>
      <c r="FE57" s="214"/>
      <c r="FF57" s="214"/>
      <c r="FG57" s="214"/>
      <c r="FH57" s="214"/>
      <c r="FI57" s="214"/>
      <c r="FJ57" s="214"/>
      <c r="FK57" s="214"/>
      <c r="FL57" s="214"/>
      <c r="FM57" s="214"/>
      <c r="FN57" s="214"/>
      <c r="FO57" s="214"/>
      <c r="FP57" s="214"/>
      <c r="FQ57" s="214"/>
      <c r="FR57" s="214"/>
      <c r="FS57" s="214"/>
      <c r="FT57" s="214"/>
      <c r="FU57" s="214"/>
      <c r="FV57" s="214"/>
      <c r="FW57" s="214"/>
      <c r="FX57" s="214"/>
      <c r="FY57" s="214"/>
      <c r="FZ57" s="214"/>
      <c r="GA57" s="214"/>
      <c r="GB57" s="214"/>
      <c r="GC57" s="214"/>
      <c r="GD57" s="214"/>
      <c r="GE57" s="214"/>
      <c r="GF57" s="214"/>
      <c r="GG57" s="214"/>
      <c r="GH57" s="214"/>
      <c r="GI57" s="214"/>
      <c r="GJ57" s="214"/>
      <c r="GK57" s="214"/>
      <c r="GL57" s="214"/>
      <c r="GM57" s="214"/>
      <c r="GN57" s="214"/>
      <c r="GO57" s="214"/>
      <c r="GP57" s="214"/>
      <c r="GQ57" s="214"/>
      <c r="GR57" s="214"/>
      <c r="GS57" s="214"/>
      <c r="GT57" s="214"/>
      <c r="GU57" s="214"/>
      <c r="GV57" s="214"/>
      <c r="GW57" s="214"/>
      <c r="GX57" s="214"/>
      <c r="GY57" s="214"/>
      <c r="GZ57" s="214"/>
    </row>
    <row r="58" spans="1:208" s="215" customFormat="1" ht="19.5" customHeight="1">
      <c r="A58" s="650"/>
      <c r="B58" s="694">
        <v>42</v>
      </c>
      <c r="C58" s="460" t="s">
        <v>58</v>
      </c>
      <c r="D58" s="229">
        <f t="shared" si="12"/>
        <v>570</v>
      </c>
      <c r="E58" s="229">
        <v>307</v>
      </c>
      <c r="F58" s="229">
        <v>263</v>
      </c>
      <c r="G58" s="684">
        <f t="shared" si="13"/>
        <v>566</v>
      </c>
      <c r="H58" s="229">
        <v>305</v>
      </c>
      <c r="I58" s="229">
        <v>261</v>
      </c>
      <c r="J58" s="684">
        <f t="shared" si="9"/>
        <v>566</v>
      </c>
      <c r="K58" s="229">
        <v>305</v>
      </c>
      <c r="L58" s="229">
        <v>261</v>
      </c>
      <c r="M58" s="684">
        <f t="shared" si="4"/>
        <v>39</v>
      </c>
      <c r="N58" s="229">
        <v>24</v>
      </c>
      <c r="O58" s="229">
        <v>15</v>
      </c>
      <c r="P58" s="684">
        <f t="shared" si="5"/>
        <v>25</v>
      </c>
      <c r="Q58" s="229">
        <v>17</v>
      </c>
      <c r="R58" s="229">
        <v>8</v>
      </c>
      <c r="S58" s="684">
        <f t="shared" si="6"/>
        <v>2</v>
      </c>
      <c r="T58" s="229">
        <v>2</v>
      </c>
      <c r="U58" s="229">
        <v>0</v>
      </c>
      <c r="V58" s="684">
        <f t="shared" si="7"/>
        <v>0</v>
      </c>
      <c r="W58" s="229">
        <v>0</v>
      </c>
      <c r="X58" s="229">
        <v>0</v>
      </c>
      <c r="Y58" s="439"/>
      <c r="Z58" s="462"/>
      <c r="AA58" s="462"/>
      <c r="AB58" s="462"/>
      <c r="AC58" s="462"/>
      <c r="AD58" s="462"/>
      <c r="AE58" s="462"/>
      <c r="AF58" s="463"/>
      <c r="AG58" s="463"/>
      <c r="AH58" s="463"/>
      <c r="AI58" s="463"/>
      <c r="AJ58" s="463"/>
      <c r="AK58" s="463"/>
      <c r="AL58" s="464"/>
      <c r="AM58" s="464"/>
      <c r="AN58" s="464"/>
      <c r="AO58" s="464"/>
      <c r="AP58" s="464"/>
      <c r="AQ58" s="464"/>
      <c r="AR58" s="451"/>
      <c r="AS58" s="465"/>
      <c r="AT58" s="466"/>
      <c r="AU58" s="466"/>
      <c r="AV58" s="229"/>
      <c r="AW58" s="229"/>
      <c r="AX58" s="229"/>
      <c r="AY58" s="467"/>
      <c r="AZ58" s="467"/>
      <c r="BA58" s="467"/>
      <c r="BB58" s="467"/>
      <c r="BC58" s="467"/>
      <c r="BD58" s="467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214"/>
      <c r="BQ58" s="214"/>
      <c r="BR58" s="214"/>
      <c r="BS58" s="214"/>
      <c r="BT58" s="214"/>
      <c r="BU58" s="214"/>
      <c r="BV58" s="214"/>
      <c r="BW58" s="214"/>
      <c r="BX58" s="214"/>
      <c r="BY58" s="214"/>
      <c r="BZ58" s="214"/>
      <c r="CA58" s="214"/>
      <c r="CB58" s="214"/>
      <c r="CC58" s="214"/>
      <c r="CD58" s="214"/>
      <c r="CE58" s="214"/>
      <c r="CF58" s="214"/>
      <c r="CG58" s="214"/>
      <c r="CH58" s="214"/>
      <c r="CI58" s="214"/>
      <c r="CJ58" s="214"/>
      <c r="CK58" s="214"/>
      <c r="CL58" s="214"/>
      <c r="CM58" s="214"/>
      <c r="CN58" s="214"/>
      <c r="CO58" s="214"/>
      <c r="CP58" s="214"/>
      <c r="CQ58" s="214"/>
      <c r="CR58" s="214"/>
      <c r="CS58" s="214"/>
      <c r="CT58" s="214"/>
      <c r="CU58" s="214"/>
      <c r="CV58" s="214"/>
      <c r="CW58" s="214"/>
      <c r="CX58" s="214"/>
      <c r="CY58" s="214"/>
      <c r="CZ58" s="214"/>
      <c r="DA58" s="214"/>
      <c r="DB58" s="214"/>
      <c r="DC58" s="214"/>
      <c r="DD58" s="214"/>
      <c r="DE58" s="214"/>
      <c r="DF58" s="214"/>
      <c r="DG58" s="214"/>
      <c r="DH58" s="214"/>
      <c r="DI58" s="214"/>
      <c r="DJ58" s="214"/>
      <c r="DK58" s="214"/>
      <c r="DL58" s="214"/>
      <c r="DM58" s="214"/>
      <c r="DN58" s="214"/>
      <c r="DO58" s="214"/>
      <c r="DP58" s="214"/>
      <c r="DQ58" s="214"/>
      <c r="DR58" s="214"/>
      <c r="DS58" s="214"/>
      <c r="DT58" s="214"/>
      <c r="DU58" s="214"/>
      <c r="DV58" s="214"/>
      <c r="DW58" s="214"/>
      <c r="DX58" s="214"/>
      <c r="DY58" s="214"/>
      <c r="DZ58" s="214"/>
      <c r="EA58" s="214"/>
      <c r="EB58" s="214"/>
      <c r="EC58" s="214"/>
      <c r="ED58" s="214"/>
      <c r="EE58" s="214"/>
      <c r="EF58" s="214"/>
      <c r="EG58" s="214"/>
      <c r="EH58" s="214"/>
      <c r="EI58" s="214"/>
      <c r="EJ58" s="214"/>
      <c r="EK58" s="214"/>
      <c r="EL58" s="214"/>
      <c r="EM58" s="214"/>
      <c r="EN58" s="214"/>
      <c r="EO58" s="214"/>
      <c r="EP58" s="214"/>
      <c r="EQ58" s="214"/>
      <c r="ER58" s="214"/>
      <c r="ES58" s="214"/>
      <c r="ET58" s="214"/>
      <c r="EU58" s="214"/>
      <c r="EV58" s="214"/>
      <c r="EW58" s="214"/>
      <c r="EX58" s="214"/>
      <c r="EY58" s="214"/>
      <c r="EZ58" s="214"/>
      <c r="FA58" s="214"/>
      <c r="FB58" s="214"/>
      <c r="FC58" s="214"/>
      <c r="FD58" s="214"/>
      <c r="FE58" s="214"/>
      <c r="FF58" s="214"/>
      <c r="FG58" s="214"/>
      <c r="FH58" s="214"/>
      <c r="FI58" s="214"/>
      <c r="FJ58" s="214"/>
      <c r="FK58" s="214"/>
      <c r="FL58" s="214"/>
      <c r="FM58" s="214"/>
      <c r="FN58" s="214"/>
      <c r="FO58" s="214"/>
      <c r="FP58" s="214"/>
      <c r="FQ58" s="214"/>
      <c r="FR58" s="214"/>
      <c r="FS58" s="214"/>
      <c r="FT58" s="214"/>
      <c r="FU58" s="214"/>
      <c r="FV58" s="214"/>
      <c r="FW58" s="214"/>
      <c r="FX58" s="214"/>
      <c r="FY58" s="214"/>
      <c r="FZ58" s="214"/>
      <c r="GA58" s="214"/>
      <c r="GB58" s="214"/>
      <c r="GC58" s="214"/>
      <c r="GD58" s="214"/>
      <c r="GE58" s="214"/>
      <c r="GF58" s="214"/>
      <c r="GG58" s="214"/>
      <c r="GH58" s="214"/>
      <c r="GI58" s="214"/>
      <c r="GJ58" s="214"/>
      <c r="GK58" s="214"/>
      <c r="GL58" s="214"/>
      <c r="GM58" s="214"/>
      <c r="GN58" s="214"/>
      <c r="GO58" s="214"/>
      <c r="GP58" s="214"/>
      <c r="GQ58" s="214"/>
      <c r="GR58" s="214"/>
      <c r="GS58" s="214"/>
      <c r="GT58" s="214"/>
      <c r="GU58" s="214"/>
      <c r="GV58" s="214"/>
      <c r="GW58" s="214"/>
      <c r="GX58" s="214"/>
      <c r="GY58" s="214"/>
      <c r="GZ58" s="214"/>
    </row>
    <row r="59" spans="1:208" s="607" customFormat="1" ht="19.5" customHeight="1">
      <c r="A59" s="651"/>
      <c r="B59" s="685"/>
      <c r="C59" s="468" t="s">
        <v>136</v>
      </c>
      <c r="D59" s="469">
        <f>SUM(D52:D58)</f>
        <v>4394</v>
      </c>
      <c r="E59" s="469">
        <f aca="true" t="shared" si="14" ref="E59:X59">SUM(E52:E58)</f>
        <v>2329</v>
      </c>
      <c r="F59" s="469">
        <f t="shared" si="14"/>
        <v>2065</v>
      </c>
      <c r="G59" s="469">
        <f t="shared" si="14"/>
        <v>4258</v>
      </c>
      <c r="H59" s="469">
        <f t="shared" si="14"/>
        <v>2272</v>
      </c>
      <c r="I59" s="469">
        <f t="shared" si="14"/>
        <v>1986</v>
      </c>
      <c r="J59" s="469">
        <f t="shared" si="14"/>
        <v>4258</v>
      </c>
      <c r="K59" s="469">
        <f t="shared" si="14"/>
        <v>2272</v>
      </c>
      <c r="L59" s="469">
        <f t="shared" si="14"/>
        <v>1986</v>
      </c>
      <c r="M59" s="469">
        <f t="shared" si="14"/>
        <v>253</v>
      </c>
      <c r="N59" s="469">
        <f t="shared" si="14"/>
        <v>141</v>
      </c>
      <c r="O59" s="469">
        <f t="shared" si="14"/>
        <v>112</v>
      </c>
      <c r="P59" s="469">
        <f t="shared" si="14"/>
        <v>316</v>
      </c>
      <c r="Q59" s="469">
        <f t="shared" si="14"/>
        <v>170</v>
      </c>
      <c r="R59" s="469">
        <f t="shared" si="14"/>
        <v>146</v>
      </c>
      <c r="S59" s="469">
        <f t="shared" si="14"/>
        <v>15</v>
      </c>
      <c r="T59" s="469">
        <f t="shared" si="14"/>
        <v>11</v>
      </c>
      <c r="U59" s="469">
        <f t="shared" si="14"/>
        <v>4</v>
      </c>
      <c r="V59" s="469">
        <f t="shared" si="14"/>
        <v>9</v>
      </c>
      <c r="W59" s="469">
        <f t="shared" si="14"/>
        <v>7</v>
      </c>
      <c r="X59" s="469">
        <f t="shared" si="14"/>
        <v>2</v>
      </c>
      <c r="Y59" s="439"/>
      <c r="Z59" s="513"/>
      <c r="AA59" s="513"/>
      <c r="AB59" s="513"/>
      <c r="AC59" s="513"/>
      <c r="AD59" s="513"/>
      <c r="AE59" s="513"/>
      <c r="AF59" s="513"/>
      <c r="AG59" s="513"/>
      <c r="AH59" s="513"/>
      <c r="AI59" s="513"/>
      <c r="AJ59" s="513"/>
      <c r="AK59" s="513"/>
      <c r="AL59" s="514"/>
      <c r="AM59" s="514"/>
      <c r="AN59" s="514"/>
      <c r="AO59" s="514"/>
      <c r="AP59" s="514"/>
      <c r="AQ59" s="514"/>
      <c r="AR59" s="514"/>
      <c r="AS59" s="515"/>
      <c r="AT59" s="516"/>
      <c r="AU59" s="516"/>
      <c r="AV59" s="469"/>
      <c r="AW59" s="469"/>
      <c r="AX59" s="469"/>
      <c r="AY59" s="140"/>
      <c r="AZ59" s="140"/>
      <c r="BA59" s="140"/>
      <c r="BB59" s="140"/>
      <c r="BC59" s="140"/>
      <c r="BD59" s="140"/>
      <c r="BE59" s="310"/>
      <c r="BF59" s="310"/>
      <c r="BG59" s="310"/>
      <c r="BH59" s="310"/>
      <c r="BI59" s="310"/>
      <c r="BJ59" s="310"/>
      <c r="BK59" s="310"/>
      <c r="BL59" s="310"/>
      <c r="BM59" s="310"/>
      <c r="BN59" s="310"/>
      <c r="BO59" s="310"/>
      <c r="BP59" s="310"/>
      <c r="BQ59" s="310"/>
      <c r="BR59" s="310"/>
      <c r="BS59" s="310"/>
      <c r="BT59" s="310"/>
      <c r="BU59" s="310"/>
      <c r="BV59" s="310"/>
      <c r="BW59" s="310"/>
      <c r="BX59" s="310"/>
      <c r="BY59" s="310"/>
      <c r="BZ59" s="310"/>
      <c r="CA59" s="310"/>
      <c r="CB59" s="310"/>
      <c r="CC59" s="310"/>
      <c r="CD59" s="310"/>
      <c r="CE59" s="310"/>
      <c r="CF59" s="310"/>
      <c r="CG59" s="310"/>
      <c r="CH59" s="310"/>
      <c r="CI59" s="310"/>
      <c r="CJ59" s="310"/>
      <c r="CK59" s="310"/>
      <c r="CL59" s="310"/>
      <c r="CM59" s="310"/>
      <c r="CN59" s="310"/>
      <c r="CO59" s="310"/>
      <c r="CP59" s="310"/>
      <c r="CQ59" s="310"/>
      <c r="CR59" s="310"/>
      <c r="CS59" s="310"/>
      <c r="CT59" s="310"/>
      <c r="CU59" s="310"/>
      <c r="CV59" s="310"/>
      <c r="CW59" s="310"/>
      <c r="CX59" s="310"/>
      <c r="CY59" s="310"/>
      <c r="CZ59" s="310"/>
      <c r="DA59" s="310"/>
      <c r="DB59" s="310"/>
      <c r="DC59" s="310"/>
      <c r="DD59" s="310"/>
      <c r="DE59" s="310"/>
      <c r="DF59" s="310"/>
      <c r="DG59" s="310"/>
      <c r="DH59" s="310"/>
      <c r="DI59" s="310"/>
      <c r="DJ59" s="310"/>
      <c r="DK59" s="310"/>
      <c r="DL59" s="310"/>
      <c r="DM59" s="310"/>
      <c r="DN59" s="310"/>
      <c r="DO59" s="310"/>
      <c r="DP59" s="310"/>
      <c r="DQ59" s="310"/>
      <c r="DR59" s="310"/>
      <c r="DS59" s="310"/>
      <c r="DT59" s="310"/>
      <c r="DU59" s="310"/>
      <c r="DV59" s="310"/>
      <c r="DW59" s="310"/>
      <c r="DX59" s="310"/>
      <c r="DY59" s="310"/>
      <c r="DZ59" s="310"/>
      <c r="EA59" s="310"/>
      <c r="EB59" s="310"/>
      <c r="EC59" s="310"/>
      <c r="ED59" s="310"/>
      <c r="EE59" s="310"/>
      <c r="EF59" s="310"/>
      <c r="EG59" s="310"/>
      <c r="EH59" s="310"/>
      <c r="EI59" s="310"/>
      <c r="EJ59" s="310"/>
      <c r="EK59" s="310"/>
      <c r="EL59" s="310"/>
      <c r="EM59" s="310"/>
      <c r="EN59" s="310"/>
      <c r="EO59" s="310"/>
      <c r="EP59" s="310"/>
      <c r="EQ59" s="310"/>
      <c r="ER59" s="310"/>
      <c r="ES59" s="310"/>
      <c r="ET59" s="310"/>
      <c r="EU59" s="310"/>
      <c r="EV59" s="310"/>
      <c r="EW59" s="310"/>
      <c r="EX59" s="310"/>
      <c r="EY59" s="310"/>
      <c r="EZ59" s="310"/>
      <c r="FA59" s="310"/>
      <c r="FB59" s="310"/>
      <c r="FC59" s="310"/>
      <c r="FD59" s="310"/>
      <c r="FE59" s="310"/>
      <c r="FF59" s="310"/>
      <c r="FG59" s="310"/>
      <c r="FH59" s="310"/>
      <c r="FI59" s="310"/>
      <c r="FJ59" s="310"/>
      <c r="FK59" s="310"/>
      <c r="FL59" s="310"/>
      <c r="FM59" s="310"/>
      <c r="FN59" s="310"/>
      <c r="FO59" s="310"/>
      <c r="FP59" s="310"/>
      <c r="FQ59" s="310"/>
      <c r="FR59" s="310"/>
      <c r="FS59" s="310"/>
      <c r="FT59" s="310"/>
      <c r="FU59" s="310"/>
      <c r="FV59" s="310"/>
      <c r="FW59" s="310"/>
      <c r="FX59" s="310"/>
      <c r="FY59" s="310"/>
      <c r="FZ59" s="310"/>
      <c r="GA59" s="310"/>
      <c r="GB59" s="310"/>
      <c r="GC59" s="310"/>
      <c r="GD59" s="310"/>
      <c r="GE59" s="310"/>
      <c r="GF59" s="310"/>
      <c r="GG59" s="310"/>
      <c r="GH59" s="310"/>
      <c r="GI59" s="310"/>
      <c r="GJ59" s="310"/>
      <c r="GK59" s="310"/>
      <c r="GL59" s="310"/>
      <c r="GM59" s="310"/>
      <c r="GN59" s="310"/>
      <c r="GO59" s="310"/>
      <c r="GP59" s="310"/>
      <c r="GQ59" s="310"/>
      <c r="GR59" s="310"/>
      <c r="GS59" s="310"/>
      <c r="GT59" s="310"/>
      <c r="GU59" s="310"/>
      <c r="GV59" s="310"/>
      <c r="GW59" s="310"/>
      <c r="GX59" s="310"/>
      <c r="GY59" s="310"/>
      <c r="GZ59" s="310"/>
    </row>
    <row r="60" spans="1:56" s="310" customFormat="1" ht="19.5" customHeight="1">
      <c r="A60" s="650"/>
      <c r="B60" s="695">
        <v>43</v>
      </c>
      <c r="C60" s="643" t="s">
        <v>59</v>
      </c>
      <c r="D60" s="454">
        <f t="shared" si="12"/>
        <v>768</v>
      </c>
      <c r="E60" s="454">
        <v>401</v>
      </c>
      <c r="F60" s="454">
        <v>367</v>
      </c>
      <c r="G60" s="681">
        <f t="shared" si="13"/>
        <v>768</v>
      </c>
      <c r="H60" s="454">
        <v>401</v>
      </c>
      <c r="I60" s="454">
        <v>367</v>
      </c>
      <c r="J60" s="681">
        <f>K60+L60</f>
        <v>768</v>
      </c>
      <c r="K60" s="454">
        <v>401</v>
      </c>
      <c r="L60" s="454">
        <v>367</v>
      </c>
      <c r="M60" s="681">
        <f>N60+O60</f>
        <v>124</v>
      </c>
      <c r="N60" s="454">
        <v>69</v>
      </c>
      <c r="O60" s="454">
        <v>55</v>
      </c>
      <c r="P60" s="681">
        <f>Q60+R60</f>
        <v>90</v>
      </c>
      <c r="Q60" s="454">
        <v>53</v>
      </c>
      <c r="R60" s="454">
        <v>37</v>
      </c>
      <c r="S60" s="681">
        <f>T60+U60</f>
        <v>1</v>
      </c>
      <c r="T60" s="454">
        <v>0</v>
      </c>
      <c r="U60" s="454">
        <v>1</v>
      </c>
      <c r="V60" s="681">
        <f>W60+X60</f>
        <v>1</v>
      </c>
      <c r="W60" s="454">
        <v>0</v>
      </c>
      <c r="X60" s="454">
        <v>1</v>
      </c>
      <c r="Y60" s="439"/>
      <c r="Z60" s="449"/>
      <c r="AA60" s="449"/>
      <c r="AB60" s="449"/>
      <c r="AC60" s="449"/>
      <c r="AD60" s="449"/>
      <c r="AE60" s="449"/>
      <c r="AF60" s="449"/>
      <c r="AG60" s="449"/>
      <c r="AH60" s="449"/>
      <c r="AI60" s="449"/>
      <c r="AJ60" s="449"/>
      <c r="AK60" s="449"/>
      <c r="AL60" s="450"/>
      <c r="AM60" s="450"/>
      <c r="AN60" s="450"/>
      <c r="AO60" s="450"/>
      <c r="AP60" s="450"/>
      <c r="AQ60" s="450"/>
      <c r="AR60" s="451"/>
      <c r="AS60" s="452"/>
      <c r="AT60" s="453"/>
      <c r="AU60" s="453"/>
      <c r="AV60" s="454"/>
      <c r="AW60" s="454"/>
      <c r="AX60" s="454"/>
      <c r="AY60" s="455"/>
      <c r="AZ60" s="455"/>
      <c r="BA60" s="455"/>
      <c r="BB60" s="455"/>
      <c r="BC60" s="455"/>
      <c r="BD60" s="455"/>
    </row>
    <row r="61" spans="1:208" s="162" customFormat="1" ht="19.5" customHeight="1">
      <c r="A61" s="650"/>
      <c r="B61" s="280">
        <v>44</v>
      </c>
      <c r="C61" s="277" t="s">
        <v>60</v>
      </c>
      <c r="D61" s="454">
        <f t="shared" si="12"/>
        <v>1413</v>
      </c>
      <c r="E61" s="454">
        <v>700</v>
      </c>
      <c r="F61" s="454">
        <v>713</v>
      </c>
      <c r="G61" s="681">
        <f t="shared" si="13"/>
        <v>1413</v>
      </c>
      <c r="H61" s="454">
        <v>700</v>
      </c>
      <c r="I61" s="454">
        <v>713</v>
      </c>
      <c r="J61" s="681">
        <f t="shared" si="9"/>
        <v>1413</v>
      </c>
      <c r="K61" s="454">
        <v>700</v>
      </c>
      <c r="L61" s="454">
        <v>713</v>
      </c>
      <c r="M61" s="681">
        <f t="shared" si="4"/>
        <v>152</v>
      </c>
      <c r="N61" s="454">
        <v>76</v>
      </c>
      <c r="O61" s="454">
        <v>76</v>
      </c>
      <c r="P61" s="681">
        <f t="shared" si="5"/>
        <v>152</v>
      </c>
      <c r="Q61" s="454">
        <v>76</v>
      </c>
      <c r="R61" s="454">
        <v>76</v>
      </c>
      <c r="S61" s="681">
        <f t="shared" si="6"/>
        <v>4</v>
      </c>
      <c r="T61" s="454">
        <v>3</v>
      </c>
      <c r="U61" s="454">
        <v>1</v>
      </c>
      <c r="V61" s="681">
        <f t="shared" si="7"/>
        <v>4</v>
      </c>
      <c r="W61" s="454">
        <v>3</v>
      </c>
      <c r="X61" s="454">
        <v>1</v>
      </c>
      <c r="Y61" s="439"/>
      <c r="Z61" s="449"/>
      <c r="AA61" s="449"/>
      <c r="AB61" s="449"/>
      <c r="AC61" s="449"/>
      <c r="AD61" s="449"/>
      <c r="AE61" s="449"/>
      <c r="AF61" s="449"/>
      <c r="AG61" s="449"/>
      <c r="AH61" s="449"/>
      <c r="AI61" s="449"/>
      <c r="AJ61" s="449"/>
      <c r="AK61" s="449"/>
      <c r="AL61" s="450"/>
      <c r="AM61" s="450"/>
      <c r="AN61" s="450"/>
      <c r="AO61" s="450"/>
      <c r="AP61" s="450"/>
      <c r="AQ61" s="450"/>
      <c r="AR61" s="451"/>
      <c r="AS61" s="452"/>
      <c r="AT61" s="453"/>
      <c r="AU61" s="453"/>
      <c r="AV61" s="454"/>
      <c r="AW61" s="454"/>
      <c r="AX61" s="454"/>
      <c r="AY61" s="455"/>
      <c r="AZ61" s="455"/>
      <c r="BA61" s="455"/>
      <c r="BB61" s="455"/>
      <c r="BC61" s="455"/>
      <c r="BD61" s="455"/>
      <c r="BE61" s="214"/>
      <c r="BF61" s="214"/>
      <c r="BG61" s="214"/>
      <c r="BH61" s="214"/>
      <c r="BI61" s="214"/>
      <c r="BJ61" s="214"/>
      <c r="BK61" s="214"/>
      <c r="BL61" s="214"/>
      <c r="BM61" s="214"/>
      <c r="BN61" s="214"/>
      <c r="BO61" s="214"/>
      <c r="BP61" s="214"/>
      <c r="BQ61" s="214"/>
      <c r="BR61" s="214"/>
      <c r="BS61" s="214"/>
      <c r="BT61" s="214"/>
      <c r="BU61" s="214"/>
      <c r="BV61" s="214"/>
      <c r="BW61" s="214"/>
      <c r="BX61" s="214"/>
      <c r="BY61" s="214"/>
      <c r="BZ61" s="214"/>
      <c r="CA61" s="214"/>
      <c r="CB61" s="214"/>
      <c r="CC61" s="214"/>
      <c r="CD61" s="214"/>
      <c r="CE61" s="214"/>
      <c r="CF61" s="214"/>
      <c r="CG61" s="214"/>
      <c r="CH61" s="214"/>
      <c r="CI61" s="214"/>
      <c r="CJ61" s="214"/>
      <c r="CK61" s="214"/>
      <c r="CL61" s="214"/>
      <c r="CM61" s="214"/>
      <c r="CN61" s="214"/>
      <c r="CO61" s="214"/>
      <c r="CP61" s="214"/>
      <c r="CQ61" s="214"/>
      <c r="CR61" s="214"/>
      <c r="CS61" s="214"/>
      <c r="CT61" s="214"/>
      <c r="CU61" s="214"/>
      <c r="CV61" s="214"/>
      <c r="CW61" s="214"/>
      <c r="CX61" s="214"/>
      <c r="CY61" s="214"/>
      <c r="CZ61" s="214"/>
      <c r="DA61" s="214"/>
      <c r="DB61" s="214"/>
      <c r="DC61" s="214"/>
      <c r="DD61" s="214"/>
      <c r="DE61" s="214"/>
      <c r="DF61" s="214"/>
      <c r="DG61" s="214"/>
      <c r="DH61" s="214"/>
      <c r="DI61" s="214"/>
      <c r="DJ61" s="214"/>
      <c r="DK61" s="214"/>
      <c r="DL61" s="214"/>
      <c r="DM61" s="214"/>
      <c r="DN61" s="214"/>
      <c r="DO61" s="214"/>
      <c r="DP61" s="214"/>
      <c r="DQ61" s="214"/>
      <c r="DR61" s="214"/>
      <c r="DS61" s="214"/>
      <c r="DT61" s="214"/>
      <c r="DU61" s="214"/>
      <c r="DV61" s="214"/>
      <c r="DW61" s="214"/>
      <c r="DX61" s="214"/>
      <c r="DY61" s="214"/>
      <c r="DZ61" s="214"/>
      <c r="EA61" s="214"/>
      <c r="EB61" s="214"/>
      <c r="EC61" s="214"/>
      <c r="ED61" s="214"/>
      <c r="EE61" s="214"/>
      <c r="EF61" s="214"/>
      <c r="EG61" s="214"/>
      <c r="EH61" s="214"/>
      <c r="EI61" s="214"/>
      <c r="EJ61" s="214"/>
      <c r="EK61" s="214"/>
      <c r="EL61" s="214"/>
      <c r="EM61" s="214"/>
      <c r="EN61" s="214"/>
      <c r="EO61" s="214"/>
      <c r="EP61" s="214"/>
      <c r="EQ61" s="214"/>
      <c r="ER61" s="214"/>
      <c r="ES61" s="214"/>
      <c r="ET61" s="214"/>
      <c r="EU61" s="214"/>
      <c r="EV61" s="214"/>
      <c r="EW61" s="214"/>
      <c r="EX61" s="214"/>
      <c r="EY61" s="214"/>
      <c r="EZ61" s="214"/>
      <c r="FA61" s="214"/>
      <c r="FB61" s="214"/>
      <c r="FC61" s="214"/>
      <c r="FD61" s="214"/>
      <c r="FE61" s="214"/>
      <c r="FF61" s="214"/>
      <c r="FG61" s="214"/>
      <c r="FH61" s="214"/>
      <c r="FI61" s="214"/>
      <c r="FJ61" s="214"/>
      <c r="FK61" s="214"/>
      <c r="FL61" s="214"/>
      <c r="FM61" s="214"/>
      <c r="FN61" s="214"/>
      <c r="FO61" s="214"/>
      <c r="FP61" s="214"/>
      <c r="FQ61" s="214"/>
      <c r="FR61" s="214"/>
      <c r="FS61" s="214"/>
      <c r="FT61" s="214"/>
      <c r="FU61" s="214"/>
      <c r="FV61" s="214"/>
      <c r="FW61" s="214"/>
      <c r="FX61" s="214"/>
      <c r="FY61" s="214"/>
      <c r="FZ61" s="214"/>
      <c r="GA61" s="214"/>
      <c r="GB61" s="214"/>
      <c r="GC61" s="214"/>
      <c r="GD61" s="214"/>
      <c r="GE61" s="214"/>
      <c r="GF61" s="214"/>
      <c r="GG61" s="214"/>
      <c r="GH61" s="214"/>
      <c r="GI61" s="214"/>
      <c r="GJ61" s="214"/>
      <c r="GK61" s="214"/>
      <c r="GL61" s="214"/>
      <c r="GM61" s="214"/>
      <c r="GN61" s="214"/>
      <c r="GO61" s="214"/>
      <c r="GP61" s="214"/>
      <c r="GQ61" s="214"/>
      <c r="GR61" s="214"/>
      <c r="GS61" s="214"/>
      <c r="GT61" s="214"/>
      <c r="GU61" s="214"/>
      <c r="GV61" s="214"/>
      <c r="GW61" s="214"/>
      <c r="GX61" s="214"/>
      <c r="GY61" s="214"/>
      <c r="GZ61" s="214"/>
    </row>
    <row r="62" spans="1:56" s="162" customFormat="1" ht="19.5" customHeight="1">
      <c r="A62" s="650"/>
      <c r="B62" s="280">
        <v>45</v>
      </c>
      <c r="C62" s="277" t="s">
        <v>61</v>
      </c>
      <c r="D62" s="63">
        <f t="shared" si="12"/>
        <v>947</v>
      </c>
      <c r="E62" s="63">
        <v>491</v>
      </c>
      <c r="F62" s="63">
        <v>456</v>
      </c>
      <c r="G62" s="682">
        <f t="shared" si="13"/>
        <v>908</v>
      </c>
      <c r="H62" s="63">
        <v>461</v>
      </c>
      <c r="I62" s="63">
        <v>447</v>
      </c>
      <c r="J62" s="682">
        <v>908</v>
      </c>
      <c r="K62" s="63">
        <v>461</v>
      </c>
      <c r="L62" s="63">
        <v>497</v>
      </c>
      <c r="M62" s="682">
        <f t="shared" si="4"/>
        <v>141</v>
      </c>
      <c r="N62" s="63">
        <v>68</v>
      </c>
      <c r="O62" s="63">
        <v>73</v>
      </c>
      <c r="P62" s="681">
        <f t="shared" si="5"/>
        <v>141</v>
      </c>
      <c r="Q62" s="63">
        <v>68</v>
      </c>
      <c r="R62" s="63">
        <v>73</v>
      </c>
      <c r="S62" s="682">
        <f t="shared" si="6"/>
        <v>0</v>
      </c>
      <c r="T62" s="63">
        <v>0</v>
      </c>
      <c r="U62" s="63">
        <v>0</v>
      </c>
      <c r="V62" s="682">
        <f t="shared" si="7"/>
        <v>0</v>
      </c>
      <c r="W62" s="63">
        <v>0</v>
      </c>
      <c r="X62" s="63">
        <v>0</v>
      </c>
      <c r="Y62" s="439"/>
      <c r="Z62" s="456"/>
      <c r="AA62" s="456"/>
      <c r="AB62" s="456"/>
      <c r="AC62" s="456"/>
      <c r="AD62" s="456"/>
      <c r="AE62" s="456"/>
      <c r="AF62" s="456"/>
      <c r="AG62" s="456"/>
      <c r="AH62" s="456"/>
      <c r="AI62" s="456"/>
      <c r="AJ62" s="456"/>
      <c r="AK62" s="456"/>
      <c r="AL62" s="457"/>
      <c r="AM62" s="457"/>
      <c r="AN62" s="457"/>
      <c r="AO62" s="457"/>
      <c r="AP62" s="457"/>
      <c r="AQ62" s="457"/>
      <c r="AR62" s="451"/>
      <c r="AS62" s="458"/>
      <c r="AT62" s="459"/>
      <c r="AU62" s="459"/>
      <c r="AV62" s="63"/>
      <c r="AW62" s="63"/>
      <c r="AX62" s="63"/>
      <c r="AY62" s="420"/>
      <c r="AZ62" s="420"/>
      <c r="BA62" s="420"/>
      <c r="BB62" s="420"/>
      <c r="BC62" s="420"/>
      <c r="BD62" s="420"/>
    </row>
    <row r="63" spans="1:56" s="162" customFormat="1" ht="19.5" customHeight="1">
      <c r="A63" s="650"/>
      <c r="B63" s="280">
        <v>46</v>
      </c>
      <c r="C63" s="677" t="s">
        <v>63</v>
      </c>
      <c r="D63" s="63">
        <f t="shared" si="12"/>
        <v>864</v>
      </c>
      <c r="E63" s="63">
        <v>464</v>
      </c>
      <c r="F63" s="63">
        <v>400</v>
      </c>
      <c r="G63" s="682">
        <f t="shared" si="13"/>
        <v>860</v>
      </c>
      <c r="H63" s="63">
        <v>464</v>
      </c>
      <c r="I63" s="63">
        <v>396</v>
      </c>
      <c r="J63" s="682">
        <f t="shared" si="9"/>
        <v>860</v>
      </c>
      <c r="K63" s="63">
        <v>464</v>
      </c>
      <c r="L63" s="63">
        <v>396</v>
      </c>
      <c r="M63" s="682">
        <f t="shared" si="4"/>
        <v>81</v>
      </c>
      <c r="N63" s="63">
        <v>45</v>
      </c>
      <c r="O63" s="63">
        <v>36</v>
      </c>
      <c r="P63" s="682">
        <f t="shared" si="5"/>
        <v>39</v>
      </c>
      <c r="Q63" s="63">
        <v>19</v>
      </c>
      <c r="R63" s="63">
        <v>20</v>
      </c>
      <c r="S63" s="682">
        <f t="shared" si="6"/>
        <v>4</v>
      </c>
      <c r="T63" s="63">
        <v>4</v>
      </c>
      <c r="U63" s="63">
        <v>0</v>
      </c>
      <c r="V63" s="682">
        <f t="shared" si="7"/>
        <v>0</v>
      </c>
      <c r="W63" s="63">
        <v>0</v>
      </c>
      <c r="X63" s="63">
        <v>0</v>
      </c>
      <c r="Y63" s="439"/>
      <c r="Z63" s="456"/>
      <c r="AA63" s="456"/>
      <c r="AB63" s="456"/>
      <c r="AC63" s="456"/>
      <c r="AD63" s="456"/>
      <c r="AE63" s="456"/>
      <c r="AF63" s="449"/>
      <c r="AG63" s="449"/>
      <c r="AH63" s="449"/>
      <c r="AI63" s="449"/>
      <c r="AJ63" s="449"/>
      <c r="AK63" s="449"/>
      <c r="AL63" s="457"/>
      <c r="AM63" s="457"/>
      <c r="AN63" s="457"/>
      <c r="AO63" s="457"/>
      <c r="AP63" s="457"/>
      <c r="AQ63" s="457"/>
      <c r="AR63" s="451"/>
      <c r="AS63" s="458"/>
      <c r="AT63" s="459"/>
      <c r="AU63" s="459"/>
      <c r="AV63" s="454"/>
      <c r="AW63" s="454"/>
      <c r="AX63" s="454"/>
      <c r="AY63" s="420"/>
      <c r="AZ63" s="420"/>
      <c r="BA63" s="420"/>
      <c r="BB63" s="420"/>
      <c r="BC63" s="420"/>
      <c r="BD63" s="420"/>
    </row>
    <row r="64" spans="1:56" s="162" customFormat="1" ht="19.5" customHeight="1">
      <c r="A64" s="650"/>
      <c r="B64" s="280">
        <v>47</v>
      </c>
      <c r="C64" s="277" t="s">
        <v>62</v>
      </c>
      <c r="D64" s="63">
        <f t="shared" si="12"/>
        <v>606</v>
      </c>
      <c r="E64" s="63">
        <v>313</v>
      </c>
      <c r="F64" s="63">
        <v>293</v>
      </c>
      <c r="G64" s="682">
        <f t="shared" si="13"/>
        <v>596</v>
      </c>
      <c r="H64" s="63">
        <v>309</v>
      </c>
      <c r="I64" s="63">
        <v>287</v>
      </c>
      <c r="J64" s="682">
        <f t="shared" si="9"/>
        <v>596</v>
      </c>
      <c r="K64" s="63">
        <v>309</v>
      </c>
      <c r="L64" s="63">
        <v>287</v>
      </c>
      <c r="M64" s="682">
        <f t="shared" si="4"/>
        <v>25</v>
      </c>
      <c r="N64" s="63">
        <v>11</v>
      </c>
      <c r="O64" s="63">
        <v>14</v>
      </c>
      <c r="P64" s="682">
        <f t="shared" si="5"/>
        <v>33</v>
      </c>
      <c r="Q64" s="63">
        <v>19</v>
      </c>
      <c r="R64" s="63">
        <v>14</v>
      </c>
      <c r="S64" s="682">
        <f t="shared" si="6"/>
        <v>1</v>
      </c>
      <c r="T64" s="63">
        <v>1</v>
      </c>
      <c r="U64" s="63">
        <v>0</v>
      </c>
      <c r="V64" s="682">
        <f t="shared" si="7"/>
        <v>0</v>
      </c>
      <c r="W64" s="63">
        <v>0</v>
      </c>
      <c r="X64" s="63">
        <v>0</v>
      </c>
      <c r="Y64" s="439"/>
      <c r="Z64" s="456"/>
      <c r="AA64" s="456"/>
      <c r="AB64" s="456"/>
      <c r="AC64" s="456"/>
      <c r="AD64" s="456"/>
      <c r="AE64" s="456"/>
      <c r="AF64" s="449"/>
      <c r="AG64" s="449"/>
      <c r="AH64" s="449"/>
      <c r="AI64" s="449"/>
      <c r="AJ64" s="449"/>
      <c r="AK64" s="449"/>
      <c r="AL64" s="457"/>
      <c r="AM64" s="457"/>
      <c r="AN64" s="457"/>
      <c r="AO64" s="457"/>
      <c r="AP64" s="457"/>
      <c r="AQ64" s="457"/>
      <c r="AR64" s="451"/>
      <c r="AS64" s="458"/>
      <c r="AT64" s="459"/>
      <c r="AU64" s="459"/>
      <c r="AV64" s="454"/>
      <c r="AW64" s="454"/>
      <c r="AX64" s="454"/>
      <c r="AY64" s="420"/>
      <c r="AZ64" s="420"/>
      <c r="BA64" s="420"/>
      <c r="BB64" s="420"/>
      <c r="BC64" s="420"/>
      <c r="BD64" s="420"/>
    </row>
    <row r="65" spans="1:56" s="162" customFormat="1" ht="19.5" customHeight="1">
      <c r="A65" s="650"/>
      <c r="B65" s="280">
        <v>48</v>
      </c>
      <c r="C65" s="277" t="s">
        <v>64</v>
      </c>
      <c r="D65" s="63">
        <f t="shared" si="12"/>
        <v>853</v>
      </c>
      <c r="E65" s="63">
        <v>435</v>
      </c>
      <c r="F65" s="63">
        <v>418</v>
      </c>
      <c r="G65" s="682">
        <f t="shared" si="13"/>
        <v>847</v>
      </c>
      <c r="H65" s="63">
        <v>435</v>
      </c>
      <c r="I65" s="63">
        <v>412</v>
      </c>
      <c r="J65" s="682">
        <f t="shared" si="9"/>
        <v>847</v>
      </c>
      <c r="K65" s="63">
        <v>435</v>
      </c>
      <c r="L65" s="63">
        <v>412</v>
      </c>
      <c r="M65" s="682">
        <f t="shared" si="4"/>
        <v>124</v>
      </c>
      <c r="N65" s="63">
        <v>64</v>
      </c>
      <c r="O65" s="63">
        <v>60</v>
      </c>
      <c r="P65" s="682">
        <f t="shared" si="5"/>
        <v>120</v>
      </c>
      <c r="Q65" s="63">
        <v>62</v>
      </c>
      <c r="R65" s="63">
        <v>58</v>
      </c>
      <c r="S65" s="682">
        <f t="shared" si="6"/>
        <v>2</v>
      </c>
      <c r="T65" s="63">
        <v>2</v>
      </c>
      <c r="U65" s="63">
        <v>0</v>
      </c>
      <c r="V65" s="682">
        <f t="shared" si="7"/>
        <v>2</v>
      </c>
      <c r="W65" s="63">
        <v>2</v>
      </c>
      <c r="X65" s="63">
        <v>0</v>
      </c>
      <c r="Y65" s="439"/>
      <c r="Z65" s="456"/>
      <c r="AA65" s="456"/>
      <c r="AB65" s="456"/>
      <c r="AC65" s="456"/>
      <c r="AD65" s="456"/>
      <c r="AE65" s="456"/>
      <c r="AF65" s="449"/>
      <c r="AG65" s="449"/>
      <c r="AH65" s="449"/>
      <c r="AI65" s="449"/>
      <c r="AJ65" s="449"/>
      <c r="AK65" s="449"/>
      <c r="AL65" s="457"/>
      <c r="AM65" s="457"/>
      <c r="AN65" s="457"/>
      <c r="AO65" s="457"/>
      <c r="AP65" s="457"/>
      <c r="AQ65" s="457"/>
      <c r="AR65" s="451"/>
      <c r="AS65" s="458"/>
      <c r="AT65" s="459"/>
      <c r="AU65" s="459"/>
      <c r="AV65" s="454"/>
      <c r="AW65" s="454"/>
      <c r="AX65" s="454"/>
      <c r="AY65" s="420"/>
      <c r="AZ65" s="420"/>
      <c r="BA65" s="420"/>
      <c r="BB65" s="420"/>
      <c r="BC65" s="420"/>
      <c r="BD65" s="420"/>
    </row>
    <row r="66" spans="1:56" s="162" customFormat="1" ht="19.5" customHeight="1">
      <c r="A66" s="650"/>
      <c r="B66" s="280">
        <v>49</v>
      </c>
      <c r="C66" s="677" t="s">
        <v>66</v>
      </c>
      <c r="D66" s="63">
        <f t="shared" si="12"/>
        <v>790</v>
      </c>
      <c r="E66" s="63">
        <v>412</v>
      </c>
      <c r="F66" s="63">
        <v>378</v>
      </c>
      <c r="G66" s="682">
        <f t="shared" si="13"/>
        <v>725</v>
      </c>
      <c r="H66" s="63">
        <v>378</v>
      </c>
      <c r="I66" s="63">
        <v>347</v>
      </c>
      <c r="J66" s="682">
        <f t="shared" si="9"/>
        <v>734</v>
      </c>
      <c r="K66" s="63">
        <v>387</v>
      </c>
      <c r="L66" s="63">
        <v>347</v>
      </c>
      <c r="M66" s="682">
        <f t="shared" si="4"/>
        <v>80</v>
      </c>
      <c r="N66" s="63">
        <v>31</v>
      </c>
      <c r="O66" s="63">
        <v>49</v>
      </c>
      <c r="P66" s="682">
        <f t="shared" si="5"/>
        <v>88</v>
      </c>
      <c r="Q66" s="63">
        <v>33</v>
      </c>
      <c r="R66" s="63">
        <v>55</v>
      </c>
      <c r="S66" s="682">
        <f t="shared" si="6"/>
        <v>3</v>
      </c>
      <c r="T66" s="63">
        <v>3</v>
      </c>
      <c r="U66" s="63">
        <v>0</v>
      </c>
      <c r="V66" s="682">
        <f t="shared" si="7"/>
        <v>0</v>
      </c>
      <c r="W66" s="63">
        <v>0</v>
      </c>
      <c r="X66" s="63">
        <v>0</v>
      </c>
      <c r="Y66" s="439"/>
      <c r="Z66" s="456"/>
      <c r="AA66" s="456"/>
      <c r="AB66" s="456"/>
      <c r="AC66" s="456"/>
      <c r="AD66" s="456"/>
      <c r="AE66" s="456"/>
      <c r="AF66" s="449"/>
      <c r="AG66" s="449"/>
      <c r="AH66" s="449"/>
      <c r="AI66" s="449"/>
      <c r="AJ66" s="449"/>
      <c r="AK66" s="449"/>
      <c r="AL66" s="457"/>
      <c r="AM66" s="457"/>
      <c r="AN66" s="457"/>
      <c r="AO66" s="457"/>
      <c r="AP66" s="457"/>
      <c r="AQ66" s="457"/>
      <c r="AR66" s="451"/>
      <c r="AS66" s="458"/>
      <c r="AT66" s="459"/>
      <c r="AU66" s="459"/>
      <c r="AV66" s="454"/>
      <c r="AW66" s="454"/>
      <c r="AX66" s="454"/>
      <c r="AY66" s="420"/>
      <c r="AZ66" s="420"/>
      <c r="BA66" s="420"/>
      <c r="BB66" s="420"/>
      <c r="BC66" s="420"/>
      <c r="BD66" s="420"/>
    </row>
    <row r="67" spans="1:56" s="162" customFormat="1" ht="19.5" customHeight="1">
      <c r="A67" s="650"/>
      <c r="B67" s="688">
        <v>50</v>
      </c>
      <c r="C67" s="277" t="s">
        <v>65</v>
      </c>
      <c r="D67" s="229">
        <f t="shared" si="12"/>
        <v>906</v>
      </c>
      <c r="E67" s="229">
        <v>458</v>
      </c>
      <c r="F67" s="229">
        <v>448</v>
      </c>
      <c r="G67" s="684">
        <f t="shared" si="13"/>
        <v>877</v>
      </c>
      <c r="H67" s="229">
        <v>444</v>
      </c>
      <c r="I67" s="229">
        <v>433</v>
      </c>
      <c r="J67" s="684">
        <f t="shared" si="9"/>
        <v>877</v>
      </c>
      <c r="K67" s="229">
        <v>444</v>
      </c>
      <c r="L67" s="229">
        <v>433</v>
      </c>
      <c r="M67" s="684">
        <f t="shared" si="4"/>
        <v>118</v>
      </c>
      <c r="N67" s="229">
        <v>65</v>
      </c>
      <c r="O67" s="229">
        <v>53</v>
      </c>
      <c r="P67" s="684">
        <f t="shared" si="5"/>
        <v>124</v>
      </c>
      <c r="Q67" s="229">
        <v>66</v>
      </c>
      <c r="R67" s="229">
        <v>58</v>
      </c>
      <c r="S67" s="684">
        <f t="shared" si="6"/>
        <v>3</v>
      </c>
      <c r="T67" s="229">
        <v>2</v>
      </c>
      <c r="U67" s="229">
        <v>1</v>
      </c>
      <c r="V67" s="684">
        <f t="shared" si="7"/>
        <v>0</v>
      </c>
      <c r="W67" s="229">
        <v>0</v>
      </c>
      <c r="X67" s="229">
        <v>0</v>
      </c>
      <c r="Y67" s="439"/>
      <c r="Z67" s="456"/>
      <c r="AA67" s="456"/>
      <c r="AB67" s="456"/>
      <c r="AC67" s="456"/>
      <c r="AD67" s="456"/>
      <c r="AE67" s="456"/>
      <c r="AF67" s="449"/>
      <c r="AG67" s="449"/>
      <c r="AH67" s="449"/>
      <c r="AI67" s="449"/>
      <c r="AJ67" s="449"/>
      <c r="AK67" s="449"/>
      <c r="AL67" s="457"/>
      <c r="AM67" s="457"/>
      <c r="AN67" s="457"/>
      <c r="AO67" s="457"/>
      <c r="AP67" s="457"/>
      <c r="AQ67" s="457"/>
      <c r="AR67" s="451"/>
      <c r="AS67" s="458"/>
      <c r="AT67" s="459"/>
      <c r="AU67" s="459"/>
      <c r="AV67" s="454"/>
      <c r="AW67" s="454"/>
      <c r="AX67" s="454"/>
      <c r="AY67" s="420"/>
      <c r="AZ67" s="420"/>
      <c r="BA67" s="420"/>
      <c r="BB67" s="420"/>
      <c r="BC67" s="420"/>
      <c r="BD67" s="420"/>
    </row>
    <row r="68" spans="1:56" s="221" customFormat="1" ht="19.5" customHeight="1">
      <c r="A68" s="651"/>
      <c r="B68" s="685"/>
      <c r="C68" s="468" t="s">
        <v>59</v>
      </c>
      <c r="D68" s="469">
        <f>SUM(D60:D67)</f>
        <v>7147</v>
      </c>
      <c r="E68" s="469">
        <f aca="true" t="shared" si="15" ref="E68:J68">SUM(E60:E67)</f>
        <v>3674</v>
      </c>
      <c r="F68" s="469">
        <f t="shared" si="15"/>
        <v>3473</v>
      </c>
      <c r="G68" s="469">
        <f t="shared" si="15"/>
        <v>6994</v>
      </c>
      <c r="H68" s="469">
        <f t="shared" si="15"/>
        <v>3592</v>
      </c>
      <c r="I68" s="469">
        <f t="shared" si="15"/>
        <v>3402</v>
      </c>
      <c r="J68" s="469">
        <f t="shared" si="15"/>
        <v>7003</v>
      </c>
      <c r="K68" s="469">
        <f aca="true" t="shared" si="16" ref="K68:X68">SUM(K60:K67)</f>
        <v>3601</v>
      </c>
      <c r="L68" s="469">
        <f t="shared" si="16"/>
        <v>3452</v>
      </c>
      <c r="M68" s="469">
        <f t="shared" si="16"/>
        <v>845</v>
      </c>
      <c r="N68" s="469">
        <f t="shared" si="16"/>
        <v>429</v>
      </c>
      <c r="O68" s="469">
        <f t="shared" si="16"/>
        <v>416</v>
      </c>
      <c r="P68" s="469">
        <f t="shared" si="16"/>
        <v>787</v>
      </c>
      <c r="Q68" s="469">
        <f t="shared" si="16"/>
        <v>396</v>
      </c>
      <c r="R68" s="469">
        <f t="shared" si="16"/>
        <v>391</v>
      </c>
      <c r="S68" s="469">
        <f t="shared" si="16"/>
        <v>18</v>
      </c>
      <c r="T68" s="469">
        <f t="shared" si="16"/>
        <v>15</v>
      </c>
      <c r="U68" s="469">
        <f t="shared" si="16"/>
        <v>3</v>
      </c>
      <c r="V68" s="469">
        <f t="shared" si="16"/>
        <v>7</v>
      </c>
      <c r="W68" s="469">
        <f t="shared" si="16"/>
        <v>5</v>
      </c>
      <c r="X68" s="469">
        <f t="shared" si="16"/>
        <v>2</v>
      </c>
      <c r="Y68" s="439"/>
      <c r="Z68" s="608"/>
      <c r="AA68" s="608"/>
      <c r="AB68" s="608"/>
      <c r="AC68" s="608"/>
      <c r="AD68" s="608"/>
      <c r="AE68" s="608"/>
      <c r="AF68" s="470"/>
      <c r="AG68" s="470"/>
      <c r="AH68" s="470"/>
      <c r="AI68" s="470"/>
      <c r="AJ68" s="470"/>
      <c r="AK68" s="470"/>
      <c r="AL68" s="609"/>
      <c r="AM68" s="609"/>
      <c r="AN68" s="609"/>
      <c r="AO68" s="609"/>
      <c r="AP68" s="609"/>
      <c r="AQ68" s="609"/>
      <c r="AR68" s="472"/>
      <c r="AS68" s="610"/>
      <c r="AT68" s="611"/>
      <c r="AU68" s="611"/>
      <c r="AV68" s="475"/>
      <c r="AW68" s="475"/>
      <c r="AX68" s="475"/>
      <c r="AY68" s="612"/>
      <c r="AZ68" s="612"/>
      <c r="BA68" s="612"/>
      <c r="BB68" s="612"/>
      <c r="BC68" s="612"/>
      <c r="BD68" s="612"/>
    </row>
    <row r="69" spans="1:56" s="221" customFormat="1" ht="19.5" customHeight="1">
      <c r="A69" s="650"/>
      <c r="B69" s="695">
        <v>51</v>
      </c>
      <c r="C69" s="277" t="s">
        <v>74</v>
      </c>
      <c r="D69" s="696">
        <f t="shared" si="12"/>
        <v>1415</v>
      </c>
      <c r="E69" s="557">
        <v>701</v>
      </c>
      <c r="F69" s="557">
        <v>714</v>
      </c>
      <c r="G69" s="697">
        <f t="shared" si="13"/>
        <v>1379</v>
      </c>
      <c r="H69" s="557">
        <v>677</v>
      </c>
      <c r="I69" s="557">
        <v>702</v>
      </c>
      <c r="J69" s="697">
        <f t="shared" si="9"/>
        <v>1379</v>
      </c>
      <c r="K69" s="557">
        <v>677</v>
      </c>
      <c r="L69" s="557">
        <v>702</v>
      </c>
      <c r="M69" s="697">
        <f t="shared" si="4"/>
        <v>107</v>
      </c>
      <c r="N69" s="557">
        <v>49</v>
      </c>
      <c r="O69" s="557">
        <v>58</v>
      </c>
      <c r="P69" s="697">
        <f t="shared" si="5"/>
        <v>110</v>
      </c>
      <c r="Q69" s="557">
        <v>49</v>
      </c>
      <c r="R69" s="557">
        <v>61</v>
      </c>
      <c r="S69" s="697">
        <f t="shared" si="6"/>
        <v>7</v>
      </c>
      <c r="T69" s="557">
        <v>4</v>
      </c>
      <c r="U69" s="557">
        <v>3</v>
      </c>
      <c r="V69" s="697">
        <f t="shared" si="7"/>
        <v>0</v>
      </c>
      <c r="W69" s="557">
        <v>0</v>
      </c>
      <c r="X69" s="557">
        <v>0</v>
      </c>
      <c r="Y69" s="439"/>
      <c r="Z69" s="470"/>
      <c r="AA69" s="470"/>
      <c r="AB69" s="470"/>
      <c r="AC69" s="470"/>
      <c r="AD69" s="470"/>
      <c r="AE69" s="470"/>
      <c r="AF69" s="470"/>
      <c r="AG69" s="470"/>
      <c r="AH69" s="470"/>
      <c r="AI69" s="470"/>
      <c r="AJ69" s="470"/>
      <c r="AK69" s="470"/>
      <c r="AL69" s="471"/>
      <c r="AM69" s="471"/>
      <c r="AN69" s="471"/>
      <c r="AO69" s="471"/>
      <c r="AP69" s="471"/>
      <c r="AQ69" s="471"/>
      <c r="AR69" s="472"/>
      <c r="AS69" s="473"/>
      <c r="AT69" s="474"/>
      <c r="AU69" s="474"/>
      <c r="AV69" s="475"/>
      <c r="AW69" s="475"/>
      <c r="AX69" s="475"/>
      <c r="AY69" s="476"/>
      <c r="AZ69" s="476"/>
      <c r="BA69" s="476"/>
      <c r="BB69" s="476"/>
      <c r="BC69" s="476"/>
      <c r="BD69" s="476"/>
    </row>
    <row r="70" spans="1:56" s="162" customFormat="1" ht="19.5" customHeight="1">
      <c r="A70" s="650"/>
      <c r="B70" s="280">
        <v>52</v>
      </c>
      <c r="C70" s="277" t="s">
        <v>75</v>
      </c>
      <c r="D70" s="63">
        <f t="shared" si="12"/>
        <v>345</v>
      </c>
      <c r="E70" s="63">
        <v>208</v>
      </c>
      <c r="F70" s="63">
        <v>137</v>
      </c>
      <c r="G70" s="682">
        <f t="shared" si="13"/>
        <v>328</v>
      </c>
      <c r="H70" s="63">
        <v>199</v>
      </c>
      <c r="I70" s="63">
        <v>129</v>
      </c>
      <c r="J70" s="682">
        <f t="shared" si="9"/>
        <v>328</v>
      </c>
      <c r="K70" s="63">
        <v>199</v>
      </c>
      <c r="L70" s="63">
        <v>129</v>
      </c>
      <c r="M70" s="682">
        <f t="shared" si="4"/>
        <v>32</v>
      </c>
      <c r="N70" s="63">
        <v>15</v>
      </c>
      <c r="O70" s="63">
        <v>17</v>
      </c>
      <c r="P70" s="682">
        <f t="shared" si="5"/>
        <v>40</v>
      </c>
      <c r="Q70" s="63">
        <v>21</v>
      </c>
      <c r="R70" s="63">
        <v>19</v>
      </c>
      <c r="S70" s="682">
        <f t="shared" si="6"/>
        <v>3</v>
      </c>
      <c r="T70" s="63">
        <v>2</v>
      </c>
      <c r="U70" s="63">
        <v>1</v>
      </c>
      <c r="V70" s="682">
        <f t="shared" si="7"/>
        <v>0</v>
      </c>
      <c r="W70" s="63">
        <v>0</v>
      </c>
      <c r="X70" s="63">
        <v>0</v>
      </c>
      <c r="Y70" s="439"/>
      <c r="Z70" s="449"/>
      <c r="AA70" s="449"/>
      <c r="AB70" s="449"/>
      <c r="AC70" s="449"/>
      <c r="AD70" s="449"/>
      <c r="AE70" s="449"/>
      <c r="AF70" s="449"/>
      <c r="AG70" s="449"/>
      <c r="AH70" s="449"/>
      <c r="AI70" s="449"/>
      <c r="AJ70" s="449"/>
      <c r="AK70" s="449"/>
      <c r="AL70" s="450"/>
      <c r="AM70" s="450"/>
      <c r="AN70" s="450"/>
      <c r="AO70" s="450"/>
      <c r="AP70" s="450"/>
      <c r="AQ70" s="450"/>
      <c r="AR70" s="451"/>
      <c r="AS70" s="452"/>
      <c r="AT70" s="453"/>
      <c r="AU70" s="453"/>
      <c r="AV70" s="454"/>
      <c r="AW70" s="454"/>
      <c r="AX70" s="454"/>
      <c r="AY70" s="455"/>
      <c r="AZ70" s="455"/>
      <c r="BA70" s="455"/>
      <c r="BB70" s="455"/>
      <c r="BC70" s="455"/>
      <c r="BD70" s="455"/>
    </row>
    <row r="71" spans="1:56" s="162" customFormat="1" ht="19.5" customHeight="1">
      <c r="A71" s="650"/>
      <c r="B71" s="280">
        <v>53</v>
      </c>
      <c r="C71" s="677" t="s">
        <v>70</v>
      </c>
      <c r="D71" s="63">
        <f t="shared" si="12"/>
        <v>995</v>
      </c>
      <c r="E71" s="63">
        <v>533</v>
      </c>
      <c r="F71" s="63">
        <v>462</v>
      </c>
      <c r="G71" s="682">
        <f t="shared" si="13"/>
        <v>946</v>
      </c>
      <c r="H71" s="63">
        <v>512</v>
      </c>
      <c r="I71" s="63">
        <v>434</v>
      </c>
      <c r="J71" s="682">
        <f t="shared" si="9"/>
        <v>946</v>
      </c>
      <c r="K71" s="63">
        <v>512</v>
      </c>
      <c r="L71" s="63">
        <v>434</v>
      </c>
      <c r="M71" s="682">
        <f t="shared" si="4"/>
        <v>116</v>
      </c>
      <c r="N71" s="63">
        <v>63</v>
      </c>
      <c r="O71" s="63">
        <v>53</v>
      </c>
      <c r="P71" s="682">
        <f t="shared" si="5"/>
        <v>129</v>
      </c>
      <c r="Q71" s="63">
        <v>70</v>
      </c>
      <c r="R71" s="63">
        <v>59</v>
      </c>
      <c r="S71" s="682">
        <f t="shared" si="6"/>
        <v>7</v>
      </c>
      <c r="T71" s="63">
        <v>4</v>
      </c>
      <c r="U71" s="63">
        <v>3</v>
      </c>
      <c r="V71" s="682">
        <f t="shared" si="7"/>
        <v>5</v>
      </c>
      <c r="W71" s="63">
        <v>2</v>
      </c>
      <c r="X71" s="63">
        <v>3</v>
      </c>
      <c r="Y71" s="439"/>
      <c r="Z71" s="456"/>
      <c r="AA71" s="456"/>
      <c r="AB71" s="456"/>
      <c r="AC71" s="456"/>
      <c r="AD71" s="456"/>
      <c r="AE71" s="456"/>
      <c r="AF71" s="449"/>
      <c r="AG71" s="449"/>
      <c r="AH71" s="449"/>
      <c r="AI71" s="449"/>
      <c r="AJ71" s="449"/>
      <c r="AK71" s="449"/>
      <c r="AL71" s="457"/>
      <c r="AM71" s="457"/>
      <c r="AN71" s="457"/>
      <c r="AO71" s="457"/>
      <c r="AP71" s="457"/>
      <c r="AQ71" s="457"/>
      <c r="AR71" s="451"/>
      <c r="AS71" s="458"/>
      <c r="AT71" s="459"/>
      <c r="AU71" s="459"/>
      <c r="AV71" s="454"/>
      <c r="AW71" s="454"/>
      <c r="AX71" s="454"/>
      <c r="AY71" s="420"/>
      <c r="AZ71" s="420"/>
      <c r="BA71" s="420"/>
      <c r="BB71" s="420"/>
      <c r="BC71" s="420"/>
      <c r="BD71" s="420"/>
    </row>
    <row r="72" spans="1:56" s="162" customFormat="1" ht="19.5" customHeight="1">
      <c r="A72" s="650"/>
      <c r="B72" s="280">
        <v>54</v>
      </c>
      <c r="C72" s="277" t="s">
        <v>73</v>
      </c>
      <c r="D72" s="63">
        <f>E72+F72</f>
        <v>791</v>
      </c>
      <c r="E72" s="63">
        <v>426</v>
      </c>
      <c r="F72" s="63">
        <v>365</v>
      </c>
      <c r="G72" s="682">
        <f t="shared" si="13"/>
        <v>791</v>
      </c>
      <c r="H72" s="63">
        <v>426</v>
      </c>
      <c r="I72" s="63">
        <v>365</v>
      </c>
      <c r="J72" s="682">
        <f t="shared" si="9"/>
        <v>791</v>
      </c>
      <c r="K72" s="63">
        <v>426</v>
      </c>
      <c r="L72" s="63">
        <v>365</v>
      </c>
      <c r="M72" s="682">
        <f t="shared" si="4"/>
        <v>115</v>
      </c>
      <c r="N72" s="63">
        <v>48</v>
      </c>
      <c r="O72" s="63">
        <v>67</v>
      </c>
      <c r="P72" s="682">
        <f t="shared" si="5"/>
        <v>57</v>
      </c>
      <c r="Q72" s="63">
        <v>26</v>
      </c>
      <c r="R72" s="63">
        <v>31</v>
      </c>
      <c r="S72" s="682">
        <f t="shared" si="6"/>
        <v>1</v>
      </c>
      <c r="T72" s="63">
        <v>1</v>
      </c>
      <c r="U72" s="63">
        <v>0</v>
      </c>
      <c r="V72" s="682">
        <f t="shared" si="7"/>
        <v>0</v>
      </c>
      <c r="W72" s="63">
        <v>0</v>
      </c>
      <c r="X72" s="63">
        <v>0</v>
      </c>
      <c r="Y72" s="439"/>
      <c r="Z72" s="456"/>
      <c r="AA72" s="456"/>
      <c r="AB72" s="456"/>
      <c r="AC72" s="456"/>
      <c r="AD72" s="456"/>
      <c r="AE72" s="456"/>
      <c r="AF72" s="449"/>
      <c r="AG72" s="449"/>
      <c r="AH72" s="449"/>
      <c r="AI72" s="449"/>
      <c r="AJ72" s="449"/>
      <c r="AK72" s="449"/>
      <c r="AL72" s="457"/>
      <c r="AM72" s="457"/>
      <c r="AN72" s="457"/>
      <c r="AO72" s="457"/>
      <c r="AP72" s="457"/>
      <c r="AQ72" s="457"/>
      <c r="AR72" s="451"/>
      <c r="AS72" s="458"/>
      <c r="AT72" s="459"/>
      <c r="AU72" s="459"/>
      <c r="AV72" s="454"/>
      <c r="AW72" s="454"/>
      <c r="AX72" s="454"/>
      <c r="AY72" s="420"/>
      <c r="AZ72" s="420"/>
      <c r="BA72" s="420"/>
      <c r="BB72" s="420"/>
      <c r="BC72" s="420"/>
      <c r="BD72" s="420"/>
    </row>
    <row r="73" spans="1:56" s="162" customFormat="1" ht="19.5" customHeight="1">
      <c r="A73" s="650"/>
      <c r="B73" s="280">
        <v>55</v>
      </c>
      <c r="C73" s="277" t="s">
        <v>72</v>
      </c>
      <c r="D73" s="63">
        <f t="shared" si="12"/>
        <v>918</v>
      </c>
      <c r="E73" s="63">
        <v>508</v>
      </c>
      <c r="F73" s="63">
        <v>410</v>
      </c>
      <c r="G73" s="682">
        <f t="shared" si="13"/>
        <v>903</v>
      </c>
      <c r="H73" s="63">
        <v>500</v>
      </c>
      <c r="I73" s="63">
        <v>403</v>
      </c>
      <c r="J73" s="682">
        <f t="shared" si="9"/>
        <v>903</v>
      </c>
      <c r="K73" s="63">
        <v>500</v>
      </c>
      <c r="L73" s="63">
        <v>403</v>
      </c>
      <c r="M73" s="682">
        <f t="shared" si="4"/>
        <v>82</v>
      </c>
      <c r="N73" s="63">
        <v>42</v>
      </c>
      <c r="O73" s="63">
        <v>40</v>
      </c>
      <c r="P73" s="682">
        <f t="shared" si="5"/>
        <v>92</v>
      </c>
      <c r="Q73" s="63">
        <v>47</v>
      </c>
      <c r="R73" s="63">
        <v>45</v>
      </c>
      <c r="S73" s="682">
        <f t="shared" si="6"/>
        <v>12</v>
      </c>
      <c r="T73" s="63">
        <v>8</v>
      </c>
      <c r="U73" s="63">
        <v>4</v>
      </c>
      <c r="V73" s="682">
        <f t="shared" si="7"/>
        <v>8</v>
      </c>
      <c r="W73" s="63">
        <v>6</v>
      </c>
      <c r="X73" s="63">
        <v>2</v>
      </c>
      <c r="Y73" s="439"/>
      <c r="Z73" s="456"/>
      <c r="AA73" s="456"/>
      <c r="AB73" s="456"/>
      <c r="AC73" s="456"/>
      <c r="AD73" s="456"/>
      <c r="AE73" s="456"/>
      <c r="AF73" s="449"/>
      <c r="AG73" s="449"/>
      <c r="AH73" s="449"/>
      <c r="AI73" s="449"/>
      <c r="AJ73" s="449"/>
      <c r="AK73" s="449"/>
      <c r="AL73" s="457"/>
      <c r="AM73" s="457"/>
      <c r="AN73" s="457"/>
      <c r="AO73" s="457"/>
      <c r="AP73" s="457"/>
      <c r="AQ73" s="457"/>
      <c r="AR73" s="451"/>
      <c r="AS73" s="458"/>
      <c r="AT73" s="459"/>
      <c r="AU73" s="459"/>
      <c r="AV73" s="454"/>
      <c r="AW73" s="454"/>
      <c r="AX73" s="454"/>
      <c r="AY73" s="420"/>
      <c r="AZ73" s="420"/>
      <c r="BA73" s="420"/>
      <c r="BB73" s="420"/>
      <c r="BC73" s="420"/>
      <c r="BD73" s="420"/>
    </row>
    <row r="74" spans="1:56" s="162" customFormat="1" ht="19.5" customHeight="1">
      <c r="A74" s="650"/>
      <c r="B74" s="280">
        <v>56</v>
      </c>
      <c r="C74" s="277" t="s">
        <v>71</v>
      </c>
      <c r="D74" s="63">
        <f t="shared" si="12"/>
        <v>1450</v>
      </c>
      <c r="E74" s="63">
        <v>835</v>
      </c>
      <c r="F74" s="63">
        <v>615</v>
      </c>
      <c r="G74" s="682">
        <f t="shared" si="13"/>
        <v>1225</v>
      </c>
      <c r="H74" s="63">
        <v>619</v>
      </c>
      <c r="I74" s="63">
        <v>606</v>
      </c>
      <c r="J74" s="682">
        <f t="shared" si="9"/>
        <v>1225</v>
      </c>
      <c r="K74" s="63">
        <v>619</v>
      </c>
      <c r="L74" s="63">
        <v>606</v>
      </c>
      <c r="M74" s="682">
        <f t="shared" si="4"/>
        <v>121</v>
      </c>
      <c r="N74" s="63">
        <v>63</v>
      </c>
      <c r="O74" s="63">
        <v>58</v>
      </c>
      <c r="P74" s="682">
        <f t="shared" si="5"/>
        <v>114</v>
      </c>
      <c r="Q74" s="63">
        <v>53</v>
      </c>
      <c r="R74" s="63">
        <v>61</v>
      </c>
      <c r="S74" s="682">
        <f t="shared" si="6"/>
        <v>13</v>
      </c>
      <c r="T74" s="63">
        <v>7</v>
      </c>
      <c r="U74" s="63">
        <v>6</v>
      </c>
      <c r="V74" s="682">
        <f t="shared" si="7"/>
        <v>7</v>
      </c>
      <c r="W74" s="63">
        <v>4</v>
      </c>
      <c r="X74" s="63">
        <v>3</v>
      </c>
      <c r="Y74" s="439"/>
      <c r="Z74" s="456"/>
      <c r="AA74" s="456"/>
      <c r="AB74" s="456"/>
      <c r="AC74" s="456"/>
      <c r="AD74" s="456"/>
      <c r="AE74" s="456"/>
      <c r="AF74" s="449"/>
      <c r="AG74" s="449"/>
      <c r="AH74" s="449"/>
      <c r="AI74" s="449"/>
      <c r="AJ74" s="449"/>
      <c r="AK74" s="449"/>
      <c r="AL74" s="457"/>
      <c r="AM74" s="457"/>
      <c r="AN74" s="457"/>
      <c r="AO74" s="457"/>
      <c r="AP74" s="457"/>
      <c r="AQ74" s="457"/>
      <c r="AR74" s="451"/>
      <c r="AS74" s="458"/>
      <c r="AT74" s="459"/>
      <c r="AU74" s="459"/>
      <c r="AV74" s="454"/>
      <c r="AW74" s="454"/>
      <c r="AX74" s="454"/>
      <c r="AY74" s="420"/>
      <c r="AZ74" s="420"/>
      <c r="BA74" s="420"/>
      <c r="BB74" s="420"/>
      <c r="BC74" s="420"/>
      <c r="BD74" s="420"/>
    </row>
    <row r="75" spans="1:56" s="162" customFormat="1" ht="19.5" customHeight="1">
      <c r="A75" s="650"/>
      <c r="B75" s="280">
        <v>57</v>
      </c>
      <c r="C75" s="676" t="s">
        <v>69</v>
      </c>
      <c r="D75" s="63">
        <f t="shared" si="12"/>
        <v>957</v>
      </c>
      <c r="E75" s="63">
        <v>512</v>
      </c>
      <c r="F75" s="63">
        <v>445</v>
      </c>
      <c r="G75" s="682">
        <f t="shared" si="13"/>
        <v>920</v>
      </c>
      <c r="H75" s="63">
        <v>482</v>
      </c>
      <c r="I75" s="63">
        <v>438</v>
      </c>
      <c r="J75" s="682">
        <f t="shared" si="9"/>
        <v>920</v>
      </c>
      <c r="K75" s="63">
        <v>482</v>
      </c>
      <c r="L75" s="63">
        <v>438</v>
      </c>
      <c r="M75" s="682">
        <f t="shared" si="4"/>
        <v>92</v>
      </c>
      <c r="N75" s="63">
        <v>52</v>
      </c>
      <c r="O75" s="63">
        <v>40</v>
      </c>
      <c r="P75" s="682">
        <f t="shared" si="5"/>
        <v>118</v>
      </c>
      <c r="Q75" s="63">
        <v>65</v>
      </c>
      <c r="R75" s="63">
        <v>53</v>
      </c>
      <c r="S75" s="682">
        <f t="shared" si="6"/>
        <v>0</v>
      </c>
      <c r="T75" s="63">
        <v>0</v>
      </c>
      <c r="U75" s="63">
        <v>0</v>
      </c>
      <c r="V75" s="682">
        <f t="shared" si="7"/>
        <v>0</v>
      </c>
      <c r="W75" s="63">
        <v>0</v>
      </c>
      <c r="X75" s="63">
        <v>0</v>
      </c>
      <c r="Y75" s="439"/>
      <c r="Z75" s="456"/>
      <c r="AA75" s="456"/>
      <c r="AB75" s="456"/>
      <c r="AC75" s="456"/>
      <c r="AD75" s="456"/>
      <c r="AE75" s="456"/>
      <c r="AF75" s="449"/>
      <c r="AG75" s="449"/>
      <c r="AH75" s="449"/>
      <c r="AI75" s="449"/>
      <c r="AJ75" s="449"/>
      <c r="AK75" s="449"/>
      <c r="AL75" s="457"/>
      <c r="AM75" s="457"/>
      <c r="AN75" s="457"/>
      <c r="AO75" s="457"/>
      <c r="AP75" s="457"/>
      <c r="AQ75" s="457"/>
      <c r="AR75" s="451"/>
      <c r="AS75" s="458"/>
      <c r="AT75" s="459"/>
      <c r="AU75" s="459"/>
      <c r="AV75" s="454"/>
      <c r="AW75" s="454"/>
      <c r="AX75" s="454"/>
      <c r="AY75" s="420"/>
      <c r="AZ75" s="420"/>
      <c r="BA75" s="420"/>
      <c r="BB75" s="420"/>
      <c r="BC75" s="420"/>
      <c r="BD75" s="420"/>
    </row>
    <row r="76" spans="1:56" s="162" customFormat="1" ht="19.5" customHeight="1">
      <c r="A76" s="650"/>
      <c r="B76" s="280">
        <v>58</v>
      </c>
      <c r="C76" s="460" t="s">
        <v>76</v>
      </c>
      <c r="D76" s="63">
        <f t="shared" si="12"/>
        <v>717</v>
      </c>
      <c r="E76" s="63">
        <v>387</v>
      </c>
      <c r="F76" s="63">
        <v>330</v>
      </c>
      <c r="G76" s="682">
        <f t="shared" si="13"/>
        <v>717</v>
      </c>
      <c r="H76" s="63">
        <v>387</v>
      </c>
      <c r="I76" s="63">
        <v>330</v>
      </c>
      <c r="J76" s="682">
        <f t="shared" si="9"/>
        <v>717</v>
      </c>
      <c r="K76" s="63">
        <v>387</v>
      </c>
      <c r="L76" s="63">
        <v>330</v>
      </c>
      <c r="M76" s="682">
        <f t="shared" si="4"/>
        <v>71</v>
      </c>
      <c r="N76" s="63">
        <v>34</v>
      </c>
      <c r="O76" s="63">
        <v>37</v>
      </c>
      <c r="P76" s="682">
        <f t="shared" si="5"/>
        <v>113</v>
      </c>
      <c r="Q76" s="63">
        <v>69</v>
      </c>
      <c r="R76" s="63">
        <v>44</v>
      </c>
      <c r="S76" s="682">
        <f t="shared" si="6"/>
        <v>7</v>
      </c>
      <c r="T76" s="63">
        <v>5</v>
      </c>
      <c r="U76" s="63">
        <v>2</v>
      </c>
      <c r="V76" s="682">
        <f t="shared" si="7"/>
        <v>0</v>
      </c>
      <c r="W76" s="63">
        <v>0</v>
      </c>
      <c r="X76" s="63">
        <v>0</v>
      </c>
      <c r="Y76" s="439"/>
      <c r="Z76" s="456"/>
      <c r="AA76" s="456"/>
      <c r="AB76" s="456"/>
      <c r="AC76" s="456"/>
      <c r="AD76" s="456"/>
      <c r="AE76" s="456"/>
      <c r="AF76" s="449"/>
      <c r="AG76" s="449"/>
      <c r="AH76" s="449"/>
      <c r="AI76" s="449"/>
      <c r="AJ76" s="449"/>
      <c r="AK76" s="449"/>
      <c r="AL76" s="457"/>
      <c r="AM76" s="457"/>
      <c r="AN76" s="457"/>
      <c r="AO76" s="457"/>
      <c r="AP76" s="457"/>
      <c r="AQ76" s="457"/>
      <c r="AR76" s="451"/>
      <c r="AS76" s="458"/>
      <c r="AT76" s="459"/>
      <c r="AU76" s="459"/>
      <c r="AV76" s="454"/>
      <c r="AW76" s="454"/>
      <c r="AX76" s="454"/>
      <c r="AY76" s="420"/>
      <c r="AZ76" s="420"/>
      <c r="BA76" s="420"/>
      <c r="BB76" s="420"/>
      <c r="BC76" s="420"/>
      <c r="BD76" s="420"/>
    </row>
    <row r="77" spans="1:56" s="162" customFormat="1" ht="19.5" customHeight="1">
      <c r="A77" s="650"/>
      <c r="B77" s="280">
        <v>59</v>
      </c>
      <c r="C77" s="277" t="s">
        <v>67</v>
      </c>
      <c r="D77" s="63">
        <f t="shared" si="12"/>
        <v>486</v>
      </c>
      <c r="E77" s="63">
        <v>253</v>
      </c>
      <c r="F77" s="63">
        <v>233</v>
      </c>
      <c r="G77" s="682">
        <f>H77+I77</f>
        <v>486</v>
      </c>
      <c r="H77" s="63">
        <v>253</v>
      </c>
      <c r="I77" s="63">
        <v>233</v>
      </c>
      <c r="J77" s="682">
        <f t="shared" si="9"/>
        <v>486</v>
      </c>
      <c r="K77" s="63">
        <v>253</v>
      </c>
      <c r="L77" s="63">
        <v>233</v>
      </c>
      <c r="M77" s="682">
        <f t="shared" si="4"/>
        <v>43</v>
      </c>
      <c r="N77" s="63">
        <v>18</v>
      </c>
      <c r="O77" s="63">
        <v>25</v>
      </c>
      <c r="P77" s="682">
        <f t="shared" si="5"/>
        <v>70</v>
      </c>
      <c r="Q77" s="63">
        <v>35</v>
      </c>
      <c r="R77" s="63">
        <v>35</v>
      </c>
      <c r="S77" s="682">
        <f t="shared" si="6"/>
        <v>0</v>
      </c>
      <c r="T77" s="63">
        <v>0</v>
      </c>
      <c r="U77" s="63">
        <v>0</v>
      </c>
      <c r="V77" s="682">
        <f t="shared" si="7"/>
        <v>0</v>
      </c>
      <c r="W77" s="63">
        <v>0</v>
      </c>
      <c r="X77" s="63">
        <v>0</v>
      </c>
      <c r="Y77" s="439"/>
      <c r="Z77" s="456"/>
      <c r="AA77" s="456"/>
      <c r="AB77" s="456"/>
      <c r="AC77" s="456"/>
      <c r="AD77" s="456"/>
      <c r="AE77" s="456"/>
      <c r="AF77" s="449"/>
      <c r="AG77" s="449"/>
      <c r="AH77" s="449"/>
      <c r="AI77" s="449"/>
      <c r="AJ77" s="449"/>
      <c r="AK77" s="449"/>
      <c r="AL77" s="457"/>
      <c r="AM77" s="457"/>
      <c r="AN77" s="457"/>
      <c r="AO77" s="457"/>
      <c r="AP77" s="457"/>
      <c r="AQ77" s="457"/>
      <c r="AR77" s="451"/>
      <c r="AS77" s="458"/>
      <c r="AT77" s="459"/>
      <c r="AU77" s="459"/>
      <c r="AV77" s="454"/>
      <c r="AW77" s="454"/>
      <c r="AX77" s="454"/>
      <c r="AY77" s="420"/>
      <c r="AZ77" s="420"/>
      <c r="BA77" s="420"/>
      <c r="BB77" s="420"/>
      <c r="BC77" s="420"/>
      <c r="BD77" s="420"/>
    </row>
    <row r="78" spans="1:56" s="162" customFormat="1" ht="19.5" customHeight="1">
      <c r="A78" s="650"/>
      <c r="B78" s="688">
        <v>60</v>
      </c>
      <c r="C78" s="460" t="s">
        <v>68</v>
      </c>
      <c r="D78" s="229">
        <f t="shared" si="12"/>
        <v>324</v>
      </c>
      <c r="E78" s="229">
        <v>159</v>
      </c>
      <c r="F78" s="229">
        <v>165</v>
      </c>
      <c r="G78" s="684">
        <f>H78+I78</f>
        <v>313</v>
      </c>
      <c r="H78" s="229">
        <v>154</v>
      </c>
      <c r="I78" s="229">
        <v>159</v>
      </c>
      <c r="J78" s="684">
        <f t="shared" si="9"/>
        <v>313</v>
      </c>
      <c r="K78" s="229">
        <v>154</v>
      </c>
      <c r="L78" s="229">
        <v>159</v>
      </c>
      <c r="M78" s="684">
        <f t="shared" si="4"/>
        <v>38</v>
      </c>
      <c r="N78" s="229">
        <v>21</v>
      </c>
      <c r="O78" s="229">
        <v>17</v>
      </c>
      <c r="P78" s="684">
        <f t="shared" si="5"/>
        <v>52</v>
      </c>
      <c r="Q78" s="229">
        <v>26</v>
      </c>
      <c r="R78" s="229">
        <v>26</v>
      </c>
      <c r="S78" s="684">
        <f t="shared" si="6"/>
        <v>0</v>
      </c>
      <c r="T78" s="229">
        <v>0</v>
      </c>
      <c r="U78" s="229">
        <v>0</v>
      </c>
      <c r="V78" s="684">
        <f t="shared" si="7"/>
        <v>1</v>
      </c>
      <c r="W78" s="229">
        <v>1</v>
      </c>
      <c r="X78" s="229">
        <v>0</v>
      </c>
      <c r="Y78" s="439"/>
      <c r="Z78" s="462"/>
      <c r="AA78" s="462"/>
      <c r="AB78" s="462"/>
      <c r="AC78" s="462"/>
      <c r="AD78" s="462"/>
      <c r="AE78" s="462"/>
      <c r="AF78" s="463"/>
      <c r="AG78" s="463"/>
      <c r="AH78" s="463"/>
      <c r="AI78" s="463"/>
      <c r="AJ78" s="463"/>
      <c r="AK78" s="463"/>
      <c r="AL78" s="464"/>
      <c r="AM78" s="464"/>
      <c r="AN78" s="464"/>
      <c r="AO78" s="464"/>
      <c r="AP78" s="464"/>
      <c r="AQ78" s="464"/>
      <c r="AR78" s="451"/>
      <c r="AS78" s="465"/>
      <c r="AT78" s="466"/>
      <c r="AU78" s="466"/>
      <c r="AV78" s="461"/>
      <c r="AW78" s="461"/>
      <c r="AX78" s="461"/>
      <c r="AY78" s="467"/>
      <c r="AZ78" s="467"/>
      <c r="BA78" s="467"/>
      <c r="BB78" s="467"/>
      <c r="BC78" s="467"/>
      <c r="BD78" s="467"/>
    </row>
    <row r="79" spans="1:56" s="221" customFormat="1" ht="19.5" customHeight="1">
      <c r="A79" s="651"/>
      <c r="B79" s="685"/>
      <c r="C79" s="468" t="s">
        <v>74</v>
      </c>
      <c r="D79" s="469">
        <f>SUM(D69:D78)</f>
        <v>8398</v>
      </c>
      <c r="E79" s="469">
        <f aca="true" t="shared" si="17" ref="E79:X79">SUM(E69:E78)</f>
        <v>4522</v>
      </c>
      <c r="F79" s="469">
        <f t="shared" si="17"/>
        <v>3876</v>
      </c>
      <c r="G79" s="698">
        <f>SUM(G69:G78)</f>
        <v>8008</v>
      </c>
      <c r="H79" s="469">
        <f t="shared" si="17"/>
        <v>4209</v>
      </c>
      <c r="I79" s="469">
        <f t="shared" si="17"/>
        <v>3799</v>
      </c>
      <c r="J79" s="698">
        <f t="shared" si="17"/>
        <v>8008</v>
      </c>
      <c r="K79" s="469">
        <f t="shared" si="17"/>
        <v>4209</v>
      </c>
      <c r="L79" s="469">
        <f t="shared" si="17"/>
        <v>3799</v>
      </c>
      <c r="M79" s="698">
        <f t="shared" si="17"/>
        <v>817</v>
      </c>
      <c r="N79" s="469">
        <f t="shared" si="17"/>
        <v>405</v>
      </c>
      <c r="O79" s="469">
        <f t="shared" si="17"/>
        <v>412</v>
      </c>
      <c r="P79" s="698">
        <f t="shared" si="17"/>
        <v>895</v>
      </c>
      <c r="Q79" s="469">
        <f t="shared" si="17"/>
        <v>461</v>
      </c>
      <c r="R79" s="469">
        <f t="shared" si="17"/>
        <v>434</v>
      </c>
      <c r="S79" s="698">
        <f t="shared" si="17"/>
        <v>50</v>
      </c>
      <c r="T79" s="469">
        <f t="shared" si="17"/>
        <v>31</v>
      </c>
      <c r="U79" s="469">
        <f t="shared" si="17"/>
        <v>19</v>
      </c>
      <c r="V79" s="698">
        <f t="shared" si="17"/>
        <v>21</v>
      </c>
      <c r="W79" s="469">
        <f t="shared" si="17"/>
        <v>13</v>
      </c>
      <c r="X79" s="469">
        <f t="shared" si="17"/>
        <v>8</v>
      </c>
      <c r="Y79" s="439"/>
      <c r="Z79" s="613"/>
      <c r="AA79" s="613"/>
      <c r="AB79" s="613"/>
      <c r="AC79" s="613"/>
      <c r="AD79" s="613"/>
      <c r="AE79" s="613"/>
      <c r="AF79" s="613"/>
      <c r="AG79" s="613"/>
      <c r="AH79" s="613"/>
      <c r="AI79" s="613"/>
      <c r="AJ79" s="613"/>
      <c r="AK79" s="613"/>
      <c r="AL79" s="614"/>
      <c r="AM79" s="614"/>
      <c r="AN79" s="614"/>
      <c r="AO79" s="614"/>
      <c r="AP79" s="614"/>
      <c r="AQ79" s="614"/>
      <c r="AR79" s="614"/>
      <c r="AS79" s="615"/>
      <c r="AT79" s="616"/>
      <c r="AU79" s="616"/>
      <c r="AV79" s="558"/>
      <c r="AW79" s="558"/>
      <c r="AX79" s="558"/>
      <c r="AY79" s="617"/>
      <c r="AZ79" s="617"/>
      <c r="BA79" s="617"/>
      <c r="BB79" s="617"/>
      <c r="BC79" s="617"/>
      <c r="BD79" s="617"/>
    </row>
    <row r="80" spans="1:56" s="221" customFormat="1" ht="19.5" customHeight="1">
      <c r="A80" s="650"/>
      <c r="B80" s="695">
        <v>61</v>
      </c>
      <c r="C80" s="277" t="s">
        <v>78</v>
      </c>
      <c r="D80" s="62">
        <f aca="true" t="shared" si="18" ref="D80:D103">E80+F80</f>
        <v>764</v>
      </c>
      <c r="E80" s="558">
        <v>400</v>
      </c>
      <c r="F80" s="558">
        <v>364</v>
      </c>
      <c r="G80" s="693">
        <f aca="true" t="shared" si="19" ref="G80:G103">H80+I80</f>
        <v>764</v>
      </c>
      <c r="H80" s="558">
        <v>400</v>
      </c>
      <c r="I80" s="558">
        <v>364</v>
      </c>
      <c r="J80" s="693">
        <f aca="true" t="shared" si="20" ref="J80:J134">K80+L80</f>
        <v>764</v>
      </c>
      <c r="K80" s="558">
        <v>400</v>
      </c>
      <c r="L80" s="558">
        <v>364</v>
      </c>
      <c r="M80" s="693">
        <f aca="true" t="shared" si="21" ref="M80:M134">N80+O80</f>
        <v>70</v>
      </c>
      <c r="N80" s="558">
        <v>34</v>
      </c>
      <c r="O80" s="558">
        <v>36</v>
      </c>
      <c r="P80" s="693">
        <f aca="true" t="shared" si="22" ref="P80:P134">Q80+R80</f>
        <v>70</v>
      </c>
      <c r="Q80" s="558">
        <v>40</v>
      </c>
      <c r="R80" s="558">
        <v>30</v>
      </c>
      <c r="S80" s="693">
        <f aca="true" t="shared" si="23" ref="S80:S134">T80+U80</f>
        <v>0</v>
      </c>
      <c r="T80" s="558">
        <v>0</v>
      </c>
      <c r="U80" s="558">
        <v>0</v>
      </c>
      <c r="V80" s="693">
        <f aca="true" t="shared" si="24" ref="V80:V134">W80+X80</f>
        <v>0</v>
      </c>
      <c r="W80" s="558">
        <v>0</v>
      </c>
      <c r="X80" s="558">
        <v>0</v>
      </c>
      <c r="Y80" s="439"/>
      <c r="Z80" s="486"/>
      <c r="AA80" s="486"/>
      <c r="AB80" s="486"/>
      <c r="AC80" s="486"/>
      <c r="AD80" s="486"/>
      <c r="AE80" s="486"/>
      <c r="AF80" s="486"/>
      <c r="AG80" s="486"/>
      <c r="AH80" s="486"/>
      <c r="AI80" s="486"/>
      <c r="AJ80" s="486"/>
      <c r="AK80" s="486"/>
      <c r="AL80" s="487"/>
      <c r="AM80" s="487"/>
      <c r="AN80" s="487"/>
      <c r="AO80" s="487"/>
      <c r="AP80" s="487"/>
      <c r="AQ80" s="487"/>
      <c r="AR80" s="487"/>
      <c r="AS80" s="488"/>
      <c r="AT80" s="489"/>
      <c r="AU80" s="489"/>
      <c r="AV80" s="490"/>
      <c r="AW80" s="490"/>
      <c r="AX80" s="490"/>
      <c r="AY80" s="491"/>
      <c r="AZ80" s="491"/>
      <c r="BA80" s="491"/>
      <c r="BB80" s="491"/>
      <c r="BC80" s="491"/>
      <c r="BD80" s="491"/>
    </row>
    <row r="81" spans="1:56" s="15" customFormat="1" ht="19.5" customHeight="1">
      <c r="A81" s="650"/>
      <c r="B81" s="280">
        <v>62</v>
      </c>
      <c r="C81" s="677" t="s">
        <v>80</v>
      </c>
      <c r="D81" s="454">
        <f t="shared" si="18"/>
        <v>631</v>
      </c>
      <c r="E81" s="312">
        <v>333</v>
      </c>
      <c r="F81" s="57">
        <v>298</v>
      </c>
      <c r="G81" s="681">
        <f t="shared" si="19"/>
        <v>631</v>
      </c>
      <c r="H81" s="57">
        <v>333</v>
      </c>
      <c r="I81" s="57">
        <v>298</v>
      </c>
      <c r="J81" s="681">
        <f t="shared" si="20"/>
        <v>631</v>
      </c>
      <c r="K81" s="57">
        <v>333</v>
      </c>
      <c r="L81" s="57">
        <v>298</v>
      </c>
      <c r="M81" s="681">
        <f t="shared" si="21"/>
        <v>50</v>
      </c>
      <c r="N81" s="57">
        <v>32</v>
      </c>
      <c r="O81" s="57">
        <v>18</v>
      </c>
      <c r="P81" s="681">
        <f t="shared" si="22"/>
        <v>58</v>
      </c>
      <c r="Q81" s="57">
        <v>36</v>
      </c>
      <c r="R81" s="57">
        <v>22</v>
      </c>
      <c r="S81" s="681">
        <f t="shared" si="23"/>
        <v>0</v>
      </c>
      <c r="T81" s="57">
        <v>0</v>
      </c>
      <c r="U81" s="57">
        <v>0</v>
      </c>
      <c r="V81" s="681">
        <f t="shared" si="24"/>
        <v>0</v>
      </c>
      <c r="W81" s="57">
        <v>0</v>
      </c>
      <c r="X81" s="57">
        <v>0</v>
      </c>
      <c r="Y81" s="439"/>
      <c r="Z81" s="456"/>
      <c r="AA81" s="456"/>
      <c r="AB81" s="456"/>
      <c r="AC81" s="456"/>
      <c r="AD81" s="456"/>
      <c r="AE81" s="456"/>
      <c r="AF81" s="456"/>
      <c r="AG81" s="456"/>
      <c r="AH81" s="456"/>
      <c r="AI81" s="456"/>
      <c r="AJ81" s="456"/>
      <c r="AK81" s="456"/>
      <c r="AL81" s="457"/>
      <c r="AM81" s="457"/>
      <c r="AN81" s="457"/>
      <c r="AO81" s="457"/>
      <c r="AP81" s="457"/>
      <c r="AQ81" s="457"/>
      <c r="AR81" s="457"/>
      <c r="AS81" s="458"/>
      <c r="AT81" s="459"/>
      <c r="AU81" s="459"/>
      <c r="AV81" s="63"/>
      <c r="AW81" s="63"/>
      <c r="AX81" s="63"/>
      <c r="AY81" s="420"/>
      <c r="AZ81" s="420"/>
      <c r="BA81" s="420"/>
      <c r="BB81" s="420"/>
      <c r="BC81" s="420"/>
      <c r="BD81" s="420"/>
    </row>
    <row r="82" spans="1:56" s="15" customFormat="1" ht="19.5" customHeight="1">
      <c r="A82" s="650"/>
      <c r="B82" s="280">
        <v>63</v>
      </c>
      <c r="C82" s="460" t="s">
        <v>29</v>
      </c>
      <c r="D82" s="63">
        <f t="shared" si="18"/>
        <v>612</v>
      </c>
      <c r="E82" s="312">
        <v>321</v>
      </c>
      <c r="F82" s="57">
        <v>291</v>
      </c>
      <c r="G82" s="682">
        <f t="shared" si="19"/>
        <v>612</v>
      </c>
      <c r="H82" s="57">
        <v>321</v>
      </c>
      <c r="I82" s="57">
        <v>291</v>
      </c>
      <c r="J82" s="682">
        <f t="shared" si="20"/>
        <v>612</v>
      </c>
      <c r="K82" s="57">
        <v>321</v>
      </c>
      <c r="L82" s="57">
        <v>291</v>
      </c>
      <c r="M82" s="682">
        <f t="shared" si="21"/>
        <v>60</v>
      </c>
      <c r="N82" s="57">
        <v>29</v>
      </c>
      <c r="O82" s="57">
        <v>31</v>
      </c>
      <c r="P82" s="682">
        <f t="shared" si="22"/>
        <v>60</v>
      </c>
      <c r="Q82" s="57">
        <v>29</v>
      </c>
      <c r="R82" s="57">
        <v>31</v>
      </c>
      <c r="S82" s="682">
        <f t="shared" si="23"/>
        <v>0</v>
      </c>
      <c r="T82" s="57">
        <v>0</v>
      </c>
      <c r="U82" s="57">
        <v>0</v>
      </c>
      <c r="V82" s="682">
        <f t="shared" si="24"/>
        <v>0</v>
      </c>
      <c r="W82" s="57">
        <v>0</v>
      </c>
      <c r="X82" s="57">
        <v>0</v>
      </c>
      <c r="Y82" s="439"/>
      <c r="Z82" s="449"/>
      <c r="AA82" s="449"/>
      <c r="AB82" s="449"/>
      <c r="AC82" s="449"/>
      <c r="AD82" s="449"/>
      <c r="AE82" s="449"/>
      <c r="AF82" s="449"/>
      <c r="AG82" s="449"/>
      <c r="AH82" s="449"/>
      <c r="AI82" s="449"/>
      <c r="AJ82" s="449"/>
      <c r="AK82" s="449"/>
      <c r="AL82" s="450"/>
      <c r="AM82" s="450"/>
      <c r="AN82" s="450"/>
      <c r="AO82" s="450"/>
      <c r="AP82" s="450"/>
      <c r="AQ82" s="450"/>
      <c r="AR82" s="451"/>
      <c r="AS82" s="452"/>
      <c r="AT82" s="453"/>
      <c r="AU82" s="453"/>
      <c r="AV82" s="454"/>
      <c r="AW82" s="454"/>
      <c r="AX82" s="454"/>
      <c r="AY82" s="455"/>
      <c r="AZ82" s="455"/>
      <c r="BA82" s="455"/>
      <c r="BB82" s="455"/>
      <c r="BC82" s="455"/>
      <c r="BD82" s="455"/>
    </row>
    <row r="83" spans="1:56" s="15" customFormat="1" ht="19.5" customHeight="1">
      <c r="A83" s="650"/>
      <c r="B83" s="280">
        <v>64</v>
      </c>
      <c r="C83" s="277" t="s">
        <v>79</v>
      </c>
      <c r="D83" s="63">
        <f t="shared" si="18"/>
        <v>652</v>
      </c>
      <c r="E83" s="313">
        <v>345</v>
      </c>
      <c r="F83" s="41">
        <v>307</v>
      </c>
      <c r="G83" s="682">
        <f t="shared" si="19"/>
        <v>644</v>
      </c>
      <c r="H83" s="41">
        <v>343</v>
      </c>
      <c r="I83" s="41">
        <v>301</v>
      </c>
      <c r="J83" s="682">
        <f t="shared" si="20"/>
        <v>644</v>
      </c>
      <c r="K83" s="41">
        <v>343</v>
      </c>
      <c r="L83" s="41">
        <v>301</v>
      </c>
      <c r="M83" s="682">
        <f t="shared" si="21"/>
        <v>52</v>
      </c>
      <c r="N83" s="41">
        <v>27</v>
      </c>
      <c r="O83" s="41">
        <v>25</v>
      </c>
      <c r="P83" s="682">
        <f t="shared" si="22"/>
        <v>68</v>
      </c>
      <c r="Q83" s="41">
        <v>35</v>
      </c>
      <c r="R83" s="41">
        <v>33</v>
      </c>
      <c r="S83" s="682">
        <f t="shared" si="23"/>
        <v>6</v>
      </c>
      <c r="T83" s="41">
        <v>5</v>
      </c>
      <c r="U83" s="41">
        <v>1</v>
      </c>
      <c r="V83" s="682">
        <f t="shared" si="24"/>
        <v>0</v>
      </c>
      <c r="W83" s="41">
        <v>0</v>
      </c>
      <c r="X83" s="41">
        <v>0</v>
      </c>
      <c r="Y83" s="439"/>
      <c r="Z83" s="456"/>
      <c r="AA83" s="456"/>
      <c r="AB83" s="456"/>
      <c r="AC83" s="456"/>
      <c r="AD83" s="456"/>
      <c r="AE83" s="456"/>
      <c r="AF83" s="449"/>
      <c r="AG83" s="449"/>
      <c r="AH83" s="449"/>
      <c r="AI83" s="449"/>
      <c r="AJ83" s="449"/>
      <c r="AK83" s="449"/>
      <c r="AL83" s="457"/>
      <c r="AM83" s="457"/>
      <c r="AN83" s="457"/>
      <c r="AO83" s="457"/>
      <c r="AP83" s="457"/>
      <c r="AQ83" s="457"/>
      <c r="AR83" s="451"/>
      <c r="AS83" s="458"/>
      <c r="AT83" s="459"/>
      <c r="AU83" s="459"/>
      <c r="AV83" s="454"/>
      <c r="AW83" s="454"/>
      <c r="AX83" s="454"/>
      <c r="AY83" s="420"/>
      <c r="AZ83" s="420"/>
      <c r="BA83" s="420"/>
      <c r="BB83" s="420"/>
      <c r="BC83" s="420"/>
      <c r="BD83" s="420"/>
    </row>
    <row r="84" spans="1:56" s="15" customFormat="1" ht="19.5" customHeight="1">
      <c r="A84" s="650"/>
      <c r="B84" s="280">
        <v>65</v>
      </c>
      <c r="C84" s="277" t="s">
        <v>77</v>
      </c>
      <c r="D84" s="63">
        <f t="shared" si="18"/>
        <v>727</v>
      </c>
      <c r="E84" s="313">
        <v>360</v>
      </c>
      <c r="F84" s="41">
        <v>367</v>
      </c>
      <c r="G84" s="682">
        <f t="shared" si="19"/>
        <v>722</v>
      </c>
      <c r="H84" s="41">
        <v>356</v>
      </c>
      <c r="I84" s="41">
        <v>366</v>
      </c>
      <c r="J84" s="682">
        <f t="shared" si="20"/>
        <v>722</v>
      </c>
      <c r="K84" s="41">
        <v>356</v>
      </c>
      <c r="L84" s="41">
        <v>366</v>
      </c>
      <c r="M84" s="682">
        <f t="shared" si="21"/>
        <v>51</v>
      </c>
      <c r="N84" s="41">
        <v>29</v>
      </c>
      <c r="O84" s="41">
        <v>22</v>
      </c>
      <c r="P84" s="682">
        <f t="shared" si="22"/>
        <v>81</v>
      </c>
      <c r="Q84" s="41">
        <v>46</v>
      </c>
      <c r="R84" s="41">
        <v>35</v>
      </c>
      <c r="S84" s="682">
        <f t="shared" si="23"/>
        <v>2</v>
      </c>
      <c r="T84" s="41">
        <v>2</v>
      </c>
      <c r="U84" s="41">
        <v>0</v>
      </c>
      <c r="V84" s="682">
        <f t="shared" si="24"/>
        <v>0</v>
      </c>
      <c r="W84" s="41">
        <v>0</v>
      </c>
      <c r="X84" s="41">
        <v>0</v>
      </c>
      <c r="Y84" s="439"/>
      <c r="Z84" s="456"/>
      <c r="AA84" s="456"/>
      <c r="AB84" s="456"/>
      <c r="AC84" s="456"/>
      <c r="AD84" s="456"/>
      <c r="AE84" s="456"/>
      <c r="AF84" s="449"/>
      <c r="AG84" s="449"/>
      <c r="AH84" s="449"/>
      <c r="AI84" s="449"/>
      <c r="AJ84" s="449"/>
      <c r="AK84" s="449"/>
      <c r="AL84" s="457"/>
      <c r="AM84" s="457"/>
      <c r="AN84" s="457"/>
      <c r="AO84" s="457"/>
      <c r="AP84" s="457"/>
      <c r="AQ84" s="457"/>
      <c r="AR84" s="451"/>
      <c r="AS84" s="458"/>
      <c r="AT84" s="459"/>
      <c r="AU84" s="459"/>
      <c r="AV84" s="454"/>
      <c r="AW84" s="454"/>
      <c r="AX84" s="454"/>
      <c r="AY84" s="420"/>
      <c r="AZ84" s="420"/>
      <c r="BA84" s="420"/>
      <c r="BB84" s="420"/>
      <c r="BC84" s="420"/>
      <c r="BD84" s="420"/>
    </row>
    <row r="85" spans="1:56" s="15" customFormat="1" ht="19.5" customHeight="1">
      <c r="A85" s="650"/>
      <c r="B85" s="280">
        <v>66</v>
      </c>
      <c r="C85" s="277" t="s">
        <v>81</v>
      </c>
      <c r="D85" s="63">
        <f t="shared" si="18"/>
        <v>429</v>
      </c>
      <c r="E85" s="313">
        <v>237</v>
      </c>
      <c r="F85" s="41">
        <v>192</v>
      </c>
      <c r="G85" s="682">
        <f t="shared" si="19"/>
        <v>429</v>
      </c>
      <c r="H85" s="41">
        <v>237</v>
      </c>
      <c r="I85" s="41">
        <v>192</v>
      </c>
      <c r="J85" s="682">
        <f t="shared" si="20"/>
        <v>429</v>
      </c>
      <c r="K85" s="41">
        <v>237</v>
      </c>
      <c r="L85" s="41">
        <v>192</v>
      </c>
      <c r="M85" s="682">
        <f t="shared" si="21"/>
        <v>41</v>
      </c>
      <c r="N85" s="41">
        <v>25</v>
      </c>
      <c r="O85" s="41">
        <v>16</v>
      </c>
      <c r="P85" s="682">
        <f t="shared" si="22"/>
        <v>61</v>
      </c>
      <c r="Q85" s="41">
        <v>32</v>
      </c>
      <c r="R85" s="41">
        <v>29</v>
      </c>
      <c r="S85" s="682">
        <f t="shared" si="23"/>
        <v>1</v>
      </c>
      <c r="T85" s="41">
        <v>0</v>
      </c>
      <c r="U85" s="41">
        <v>1</v>
      </c>
      <c r="V85" s="682">
        <f t="shared" si="24"/>
        <v>0</v>
      </c>
      <c r="W85" s="41">
        <v>0</v>
      </c>
      <c r="X85" s="41">
        <v>0</v>
      </c>
      <c r="Y85" s="439"/>
      <c r="Z85" s="456"/>
      <c r="AA85" s="456"/>
      <c r="AB85" s="456"/>
      <c r="AC85" s="456"/>
      <c r="AD85" s="456"/>
      <c r="AE85" s="456"/>
      <c r="AF85" s="449"/>
      <c r="AG85" s="449"/>
      <c r="AH85" s="449"/>
      <c r="AI85" s="449"/>
      <c r="AJ85" s="449"/>
      <c r="AK85" s="449"/>
      <c r="AL85" s="457"/>
      <c r="AM85" s="457"/>
      <c r="AN85" s="457"/>
      <c r="AO85" s="457"/>
      <c r="AP85" s="457"/>
      <c r="AQ85" s="457"/>
      <c r="AR85" s="451"/>
      <c r="AS85" s="458"/>
      <c r="AT85" s="459"/>
      <c r="AU85" s="459"/>
      <c r="AV85" s="454"/>
      <c r="AW85" s="454"/>
      <c r="AX85" s="454"/>
      <c r="AY85" s="420"/>
      <c r="AZ85" s="420"/>
      <c r="BA85" s="420"/>
      <c r="BB85" s="420"/>
      <c r="BC85" s="420"/>
      <c r="BD85" s="420"/>
    </row>
    <row r="86" spans="1:56" s="15" customFormat="1" ht="19.5" customHeight="1">
      <c r="A86" s="650"/>
      <c r="B86" s="688">
        <v>67</v>
      </c>
      <c r="C86" s="677" t="s">
        <v>27</v>
      </c>
      <c r="D86" s="229">
        <f t="shared" si="18"/>
        <v>864</v>
      </c>
      <c r="E86" s="314">
        <v>438</v>
      </c>
      <c r="F86" s="134">
        <v>426</v>
      </c>
      <c r="G86" s="684">
        <f t="shared" si="19"/>
        <v>843</v>
      </c>
      <c r="H86" s="134">
        <v>429</v>
      </c>
      <c r="I86" s="134">
        <v>414</v>
      </c>
      <c r="J86" s="684">
        <f t="shared" si="20"/>
        <v>843</v>
      </c>
      <c r="K86" s="134">
        <v>429</v>
      </c>
      <c r="L86" s="134">
        <v>414</v>
      </c>
      <c r="M86" s="684">
        <f t="shared" si="21"/>
        <v>72</v>
      </c>
      <c r="N86" s="134">
        <v>33</v>
      </c>
      <c r="O86" s="134">
        <v>39</v>
      </c>
      <c r="P86" s="684">
        <f t="shared" si="22"/>
        <v>76</v>
      </c>
      <c r="Q86" s="134">
        <v>38</v>
      </c>
      <c r="R86" s="134">
        <v>38</v>
      </c>
      <c r="S86" s="684">
        <f t="shared" si="23"/>
        <v>5</v>
      </c>
      <c r="T86" s="134">
        <v>3</v>
      </c>
      <c r="U86" s="134">
        <v>2</v>
      </c>
      <c r="V86" s="684">
        <f t="shared" si="24"/>
        <v>0</v>
      </c>
      <c r="W86" s="134">
        <v>0</v>
      </c>
      <c r="X86" s="134">
        <v>0</v>
      </c>
      <c r="Y86" s="439"/>
      <c r="Z86" s="456"/>
      <c r="AA86" s="456"/>
      <c r="AB86" s="456"/>
      <c r="AC86" s="456"/>
      <c r="AD86" s="456"/>
      <c r="AE86" s="492"/>
      <c r="AF86" s="449"/>
      <c r="AG86" s="449"/>
      <c r="AH86" s="449"/>
      <c r="AI86" s="449"/>
      <c r="AJ86" s="449"/>
      <c r="AK86" s="449"/>
      <c r="AL86" s="493"/>
      <c r="AM86" s="457"/>
      <c r="AN86" s="457"/>
      <c r="AO86" s="457"/>
      <c r="AP86" s="457"/>
      <c r="AQ86" s="457"/>
      <c r="AR86" s="451"/>
      <c r="AS86" s="458"/>
      <c r="AT86" s="459"/>
      <c r="AU86" s="459"/>
      <c r="AV86" s="63"/>
      <c r="AW86" s="63"/>
      <c r="AX86" s="63"/>
      <c r="AY86" s="420"/>
      <c r="AZ86" s="420"/>
      <c r="BA86" s="420"/>
      <c r="BB86" s="420"/>
      <c r="BC86" s="420"/>
      <c r="BD86" s="420"/>
    </row>
    <row r="87" spans="1:56" s="22" customFormat="1" ht="18.75" customHeight="1">
      <c r="A87" s="651"/>
      <c r="B87" s="685"/>
      <c r="C87" s="468" t="s">
        <v>135</v>
      </c>
      <c r="D87" s="469">
        <f aca="true" t="shared" si="25" ref="D87:X87">SUM(D80:D86)</f>
        <v>4679</v>
      </c>
      <c r="E87" s="469">
        <f t="shared" si="25"/>
        <v>2434</v>
      </c>
      <c r="F87" s="469">
        <f t="shared" si="25"/>
        <v>2245</v>
      </c>
      <c r="G87" s="469">
        <f t="shared" si="25"/>
        <v>4645</v>
      </c>
      <c r="H87" s="469">
        <f t="shared" si="25"/>
        <v>2419</v>
      </c>
      <c r="I87" s="469">
        <f t="shared" si="25"/>
        <v>2226</v>
      </c>
      <c r="J87" s="469">
        <f t="shared" si="25"/>
        <v>4645</v>
      </c>
      <c r="K87" s="469">
        <f t="shared" si="25"/>
        <v>2419</v>
      </c>
      <c r="L87" s="469">
        <f t="shared" si="25"/>
        <v>2226</v>
      </c>
      <c r="M87" s="469">
        <f t="shared" si="25"/>
        <v>396</v>
      </c>
      <c r="N87" s="469">
        <f t="shared" si="25"/>
        <v>209</v>
      </c>
      <c r="O87" s="469">
        <f t="shared" si="25"/>
        <v>187</v>
      </c>
      <c r="P87" s="469">
        <f t="shared" si="25"/>
        <v>474</v>
      </c>
      <c r="Q87" s="469">
        <f t="shared" si="25"/>
        <v>256</v>
      </c>
      <c r="R87" s="469">
        <f t="shared" si="25"/>
        <v>218</v>
      </c>
      <c r="S87" s="469">
        <f t="shared" si="25"/>
        <v>14</v>
      </c>
      <c r="T87" s="469">
        <f t="shared" si="25"/>
        <v>10</v>
      </c>
      <c r="U87" s="469">
        <f t="shared" si="25"/>
        <v>4</v>
      </c>
      <c r="V87" s="469">
        <f t="shared" si="25"/>
        <v>0</v>
      </c>
      <c r="W87" s="469">
        <f t="shared" si="25"/>
        <v>0</v>
      </c>
      <c r="X87" s="469">
        <f t="shared" si="25"/>
        <v>0</v>
      </c>
      <c r="Y87" s="439"/>
      <c r="Z87" s="470"/>
      <c r="AA87" s="470"/>
      <c r="AC87" s="470"/>
      <c r="AD87" s="470"/>
      <c r="AE87" s="470"/>
      <c r="AF87" s="470"/>
      <c r="AG87" s="470"/>
      <c r="AH87" s="470"/>
      <c r="AI87" s="470"/>
      <c r="AJ87" s="470"/>
      <c r="AK87" s="470"/>
      <c r="AL87" s="471"/>
      <c r="AM87" s="618"/>
      <c r="AN87" s="618"/>
      <c r="AO87" s="618"/>
      <c r="AP87" s="618"/>
      <c r="AQ87" s="618"/>
      <c r="AR87" s="472"/>
      <c r="AS87" s="619"/>
      <c r="AT87" s="620"/>
      <c r="AU87" s="620"/>
      <c r="AV87" s="621"/>
      <c r="AW87" s="621"/>
      <c r="AX87" s="621"/>
      <c r="AY87" s="612"/>
      <c r="AZ87" s="612"/>
      <c r="BA87" s="612"/>
      <c r="BB87" s="612"/>
      <c r="BC87" s="612"/>
      <c r="BD87" s="612"/>
    </row>
    <row r="88" spans="1:56" s="22" customFormat="1" ht="18.75" customHeight="1">
      <c r="A88" s="650"/>
      <c r="B88" s="695">
        <v>68</v>
      </c>
      <c r="C88" s="277" t="s">
        <v>84</v>
      </c>
      <c r="D88" s="62">
        <f t="shared" si="18"/>
        <v>713</v>
      </c>
      <c r="E88" s="654">
        <v>364</v>
      </c>
      <c r="F88" s="655">
        <v>349</v>
      </c>
      <c r="G88" s="693">
        <f t="shared" si="19"/>
        <v>695</v>
      </c>
      <c r="H88" s="654">
        <v>354</v>
      </c>
      <c r="I88" s="654">
        <v>341</v>
      </c>
      <c r="J88" s="693">
        <f t="shared" si="20"/>
        <v>695</v>
      </c>
      <c r="K88" s="654">
        <v>354</v>
      </c>
      <c r="L88" s="654">
        <v>341</v>
      </c>
      <c r="M88" s="693">
        <f t="shared" si="21"/>
        <v>67</v>
      </c>
      <c r="N88" s="654">
        <v>30</v>
      </c>
      <c r="O88" s="654">
        <v>37</v>
      </c>
      <c r="P88" s="693">
        <f t="shared" si="22"/>
        <v>33</v>
      </c>
      <c r="Q88" s="654">
        <v>18</v>
      </c>
      <c r="R88" s="654">
        <v>15</v>
      </c>
      <c r="S88" s="693">
        <f t="shared" si="23"/>
        <v>1</v>
      </c>
      <c r="T88" s="654">
        <v>1</v>
      </c>
      <c r="U88" s="654">
        <v>0</v>
      </c>
      <c r="V88" s="693">
        <f t="shared" si="24"/>
        <v>0</v>
      </c>
      <c r="W88" s="654">
        <v>0</v>
      </c>
      <c r="X88" s="654">
        <v>0</v>
      </c>
      <c r="Y88" s="439"/>
      <c r="Z88" s="470"/>
      <c r="AA88" s="470"/>
      <c r="AB88" s="470"/>
      <c r="AC88" s="470"/>
      <c r="AD88" s="470"/>
      <c r="AE88" s="470"/>
      <c r="AF88" s="470"/>
      <c r="AG88" s="470"/>
      <c r="AH88" s="470"/>
      <c r="AI88" s="470"/>
      <c r="AJ88" s="470"/>
      <c r="AK88" s="470"/>
      <c r="AL88" s="471"/>
      <c r="AM88" s="495"/>
      <c r="AN88" s="495"/>
      <c r="AO88" s="495"/>
      <c r="AP88" s="495"/>
      <c r="AQ88" s="495"/>
      <c r="AR88" s="472"/>
      <c r="AS88" s="496"/>
      <c r="AT88" s="497"/>
      <c r="AU88" s="497"/>
      <c r="AV88" s="498"/>
      <c r="AW88" s="498"/>
      <c r="AX88" s="498"/>
      <c r="AY88" s="476"/>
      <c r="AZ88" s="476"/>
      <c r="BA88" s="476"/>
      <c r="BB88" s="476"/>
      <c r="BC88" s="476"/>
      <c r="BD88" s="476"/>
    </row>
    <row r="89" spans="1:56" s="162" customFormat="1" ht="19.5" customHeight="1">
      <c r="A89" s="650"/>
      <c r="B89" s="280">
        <v>69</v>
      </c>
      <c r="C89" s="277" t="s">
        <v>83</v>
      </c>
      <c r="D89" s="454">
        <f t="shared" si="18"/>
        <v>702</v>
      </c>
      <c r="E89" s="454">
        <v>370</v>
      </c>
      <c r="F89" s="454">
        <v>332</v>
      </c>
      <c r="G89" s="681">
        <f t="shared" si="19"/>
        <v>701</v>
      </c>
      <c r="H89" s="454">
        <v>369</v>
      </c>
      <c r="I89" s="454">
        <v>332</v>
      </c>
      <c r="J89" s="681">
        <f t="shared" si="20"/>
        <v>701</v>
      </c>
      <c r="K89" s="454">
        <v>369</v>
      </c>
      <c r="L89" s="454">
        <v>332</v>
      </c>
      <c r="M89" s="681">
        <f t="shared" si="21"/>
        <v>84</v>
      </c>
      <c r="N89" s="454">
        <v>37</v>
      </c>
      <c r="O89" s="454">
        <v>47</v>
      </c>
      <c r="P89" s="681">
        <f t="shared" si="22"/>
        <v>82</v>
      </c>
      <c r="Q89" s="454">
        <v>36</v>
      </c>
      <c r="R89" s="454">
        <v>46</v>
      </c>
      <c r="S89" s="682">
        <f t="shared" si="23"/>
        <v>10</v>
      </c>
      <c r="T89" s="454">
        <v>9</v>
      </c>
      <c r="U89" s="454">
        <v>1</v>
      </c>
      <c r="V89" s="681">
        <f t="shared" si="24"/>
        <v>10</v>
      </c>
      <c r="W89" s="454">
        <v>9</v>
      </c>
      <c r="X89" s="454">
        <v>1</v>
      </c>
      <c r="Y89" s="439"/>
      <c r="Z89" s="449"/>
      <c r="AA89" s="449"/>
      <c r="AB89" s="449"/>
      <c r="AC89" s="449"/>
      <c r="AD89" s="449"/>
      <c r="AE89" s="449"/>
      <c r="AF89" s="449"/>
      <c r="AG89" s="449"/>
      <c r="AH89" s="449"/>
      <c r="AI89" s="449"/>
      <c r="AJ89" s="449"/>
      <c r="AK89" s="449"/>
      <c r="AL89" s="450"/>
      <c r="AM89" s="450"/>
      <c r="AN89" s="450"/>
      <c r="AO89" s="450"/>
      <c r="AP89" s="450"/>
      <c r="AQ89" s="450"/>
      <c r="AR89" s="451"/>
      <c r="AS89" s="452"/>
      <c r="AT89" s="453"/>
      <c r="AU89" s="453"/>
      <c r="AV89" s="454"/>
      <c r="AW89" s="454"/>
      <c r="AX89" s="454"/>
      <c r="AY89" s="455"/>
      <c r="AZ89" s="455"/>
      <c r="BA89" s="455"/>
      <c r="BB89" s="455"/>
      <c r="BC89" s="455"/>
      <c r="BD89" s="455"/>
    </row>
    <row r="90" spans="1:56" s="162" customFormat="1" ht="19.5" customHeight="1">
      <c r="A90" s="650"/>
      <c r="B90" s="280">
        <v>70</v>
      </c>
      <c r="C90" s="460" t="s">
        <v>97</v>
      </c>
      <c r="D90" s="63">
        <f t="shared" si="18"/>
        <v>590</v>
      </c>
      <c r="E90" s="63">
        <v>315</v>
      </c>
      <c r="F90" s="63">
        <v>275</v>
      </c>
      <c r="G90" s="682">
        <f t="shared" si="19"/>
        <v>571</v>
      </c>
      <c r="H90" s="63">
        <v>307</v>
      </c>
      <c r="I90" s="63">
        <v>264</v>
      </c>
      <c r="J90" s="682">
        <f t="shared" si="20"/>
        <v>571</v>
      </c>
      <c r="K90" s="63">
        <v>307</v>
      </c>
      <c r="L90" s="63">
        <v>264</v>
      </c>
      <c r="M90" s="682">
        <f t="shared" si="21"/>
        <v>58</v>
      </c>
      <c r="N90" s="63">
        <v>28</v>
      </c>
      <c r="O90" s="63">
        <v>30</v>
      </c>
      <c r="P90" s="682">
        <f t="shared" si="22"/>
        <v>53</v>
      </c>
      <c r="Q90" s="63">
        <v>26</v>
      </c>
      <c r="R90" s="63">
        <v>27</v>
      </c>
      <c r="S90" s="682">
        <f t="shared" si="23"/>
        <v>2</v>
      </c>
      <c r="T90" s="63">
        <v>1</v>
      </c>
      <c r="U90" s="63">
        <v>1</v>
      </c>
      <c r="V90" s="682">
        <f t="shared" si="24"/>
        <v>1</v>
      </c>
      <c r="W90" s="63">
        <v>0</v>
      </c>
      <c r="X90" s="63">
        <v>1</v>
      </c>
      <c r="Y90" s="439"/>
      <c r="Z90" s="456"/>
      <c r="AA90" s="456"/>
      <c r="AB90" s="456"/>
      <c r="AC90" s="456"/>
      <c r="AD90" s="456"/>
      <c r="AE90" s="456"/>
      <c r="AF90" s="449"/>
      <c r="AG90" s="449"/>
      <c r="AH90" s="449"/>
      <c r="AI90" s="449"/>
      <c r="AJ90" s="449"/>
      <c r="AK90" s="449"/>
      <c r="AL90" s="457"/>
      <c r="AM90" s="457"/>
      <c r="AN90" s="457"/>
      <c r="AO90" s="457"/>
      <c r="AP90" s="457"/>
      <c r="AQ90" s="457"/>
      <c r="AR90" s="451"/>
      <c r="AS90" s="458"/>
      <c r="AT90" s="459"/>
      <c r="AU90" s="459"/>
      <c r="AV90" s="454"/>
      <c r="AW90" s="454"/>
      <c r="AX90" s="454"/>
      <c r="AY90" s="420"/>
      <c r="AZ90" s="420"/>
      <c r="BA90" s="420"/>
      <c r="BB90" s="420"/>
      <c r="BC90" s="420"/>
      <c r="BD90" s="420"/>
    </row>
    <row r="91" spans="1:56" s="208" customFormat="1" ht="19.5" customHeight="1">
      <c r="A91" s="650"/>
      <c r="B91" s="280">
        <v>71</v>
      </c>
      <c r="C91" s="277" t="s">
        <v>82</v>
      </c>
      <c r="D91" s="63">
        <f t="shared" si="18"/>
        <v>719</v>
      </c>
      <c r="E91" s="63">
        <v>323</v>
      </c>
      <c r="F91" s="63">
        <v>396</v>
      </c>
      <c r="G91" s="682">
        <f t="shared" si="19"/>
        <v>692</v>
      </c>
      <c r="H91" s="63">
        <v>314</v>
      </c>
      <c r="I91" s="63">
        <v>378</v>
      </c>
      <c r="J91" s="682">
        <f t="shared" si="20"/>
        <v>692</v>
      </c>
      <c r="K91" s="63">
        <v>314</v>
      </c>
      <c r="L91" s="63">
        <v>378</v>
      </c>
      <c r="M91" s="682">
        <f t="shared" si="21"/>
        <v>73</v>
      </c>
      <c r="N91" s="63">
        <v>30</v>
      </c>
      <c r="O91" s="63">
        <v>43</v>
      </c>
      <c r="P91" s="682">
        <f t="shared" si="22"/>
        <v>39</v>
      </c>
      <c r="Q91" s="63">
        <v>15</v>
      </c>
      <c r="R91" s="63">
        <v>24</v>
      </c>
      <c r="S91" s="682">
        <f t="shared" si="23"/>
        <v>3</v>
      </c>
      <c r="T91" s="63">
        <v>1</v>
      </c>
      <c r="U91" s="63">
        <v>2</v>
      </c>
      <c r="V91" s="682">
        <f t="shared" si="24"/>
        <v>2</v>
      </c>
      <c r="W91" s="63">
        <v>1</v>
      </c>
      <c r="X91" s="63">
        <v>1</v>
      </c>
      <c r="Y91" s="439"/>
      <c r="Z91" s="437"/>
      <c r="AA91" s="437"/>
      <c r="AB91" s="437"/>
      <c r="AC91" s="437"/>
      <c r="AD91" s="437"/>
      <c r="AE91" s="437"/>
      <c r="AF91" s="431"/>
      <c r="AG91" s="431"/>
      <c r="AH91" s="431"/>
      <c r="AI91" s="431"/>
      <c r="AJ91" s="437"/>
      <c r="AK91" s="437"/>
      <c r="AL91" s="499"/>
      <c r="AM91" s="499"/>
      <c r="AN91" s="499"/>
      <c r="AO91" s="499"/>
      <c r="AP91" s="499"/>
      <c r="AQ91" s="499"/>
      <c r="AR91" s="433"/>
      <c r="AS91" s="500"/>
      <c r="AT91" s="501"/>
      <c r="AU91" s="501"/>
      <c r="AV91" s="435"/>
      <c r="AW91" s="435"/>
      <c r="AX91" s="435"/>
      <c r="AY91" s="438"/>
      <c r="AZ91" s="438"/>
      <c r="BA91" s="438"/>
      <c r="BB91" s="438"/>
      <c r="BC91" s="438"/>
      <c r="BD91" s="438"/>
    </row>
    <row r="92" spans="1:56" s="162" customFormat="1" ht="19.5" customHeight="1">
      <c r="A92" s="650"/>
      <c r="B92" s="280">
        <v>72</v>
      </c>
      <c r="C92" s="277" t="s">
        <v>205</v>
      </c>
      <c r="D92" s="63">
        <f t="shared" si="18"/>
        <v>576</v>
      </c>
      <c r="E92" s="63">
        <v>325</v>
      </c>
      <c r="F92" s="63">
        <v>251</v>
      </c>
      <c r="G92" s="682">
        <f t="shared" si="19"/>
        <v>554</v>
      </c>
      <c r="H92" s="63">
        <v>310</v>
      </c>
      <c r="I92" s="63">
        <v>244</v>
      </c>
      <c r="J92" s="682">
        <f t="shared" si="20"/>
        <v>554</v>
      </c>
      <c r="K92" s="63">
        <v>310</v>
      </c>
      <c r="L92" s="63">
        <v>244</v>
      </c>
      <c r="M92" s="682">
        <f t="shared" si="21"/>
        <v>69</v>
      </c>
      <c r="N92" s="63">
        <v>35</v>
      </c>
      <c r="O92" s="63">
        <v>34</v>
      </c>
      <c r="P92" s="682">
        <f t="shared" si="22"/>
        <v>48</v>
      </c>
      <c r="Q92" s="63">
        <v>22</v>
      </c>
      <c r="R92" s="63">
        <v>26</v>
      </c>
      <c r="S92" s="682">
        <f t="shared" si="23"/>
        <v>1</v>
      </c>
      <c r="T92" s="63">
        <v>0</v>
      </c>
      <c r="U92" s="63">
        <v>1</v>
      </c>
      <c r="V92" s="682">
        <f t="shared" si="24"/>
        <v>0</v>
      </c>
      <c r="W92" s="63">
        <v>0</v>
      </c>
      <c r="X92" s="63">
        <v>0</v>
      </c>
      <c r="Y92" s="439"/>
      <c r="Z92" s="456"/>
      <c r="AA92" s="456"/>
      <c r="AB92" s="456"/>
      <c r="AC92" s="456"/>
      <c r="AD92" s="456"/>
      <c r="AE92" s="456"/>
      <c r="AF92" s="449"/>
      <c r="AG92" s="449"/>
      <c r="AH92" s="449"/>
      <c r="AI92" s="449"/>
      <c r="AJ92" s="449"/>
      <c r="AK92" s="449"/>
      <c r="AL92" s="457"/>
      <c r="AM92" s="457"/>
      <c r="AN92" s="457"/>
      <c r="AO92" s="457"/>
      <c r="AP92" s="457"/>
      <c r="AQ92" s="457"/>
      <c r="AR92" s="451"/>
      <c r="AS92" s="458"/>
      <c r="AT92" s="459"/>
      <c r="AU92" s="459"/>
      <c r="AV92" s="454"/>
      <c r="AW92" s="454"/>
      <c r="AX92" s="454"/>
      <c r="AY92" s="420"/>
      <c r="AZ92" s="420"/>
      <c r="BA92" s="420"/>
      <c r="BB92" s="420"/>
      <c r="BC92" s="420"/>
      <c r="BD92" s="420"/>
    </row>
    <row r="93" spans="1:56" s="162" customFormat="1" ht="19.5" customHeight="1">
      <c r="A93" s="650"/>
      <c r="B93" s="280">
        <v>73</v>
      </c>
      <c r="C93" s="277" t="s">
        <v>212</v>
      </c>
      <c r="D93" s="63">
        <f t="shared" si="18"/>
        <v>337</v>
      </c>
      <c r="E93" s="63">
        <v>169</v>
      </c>
      <c r="F93" s="63">
        <v>168</v>
      </c>
      <c r="G93" s="682">
        <f t="shared" si="19"/>
        <v>325</v>
      </c>
      <c r="H93" s="63">
        <v>162</v>
      </c>
      <c r="I93" s="63">
        <v>163</v>
      </c>
      <c r="J93" s="682">
        <f t="shared" si="20"/>
        <v>325</v>
      </c>
      <c r="K93" s="63">
        <v>162</v>
      </c>
      <c r="L93" s="63">
        <v>163</v>
      </c>
      <c r="M93" s="682">
        <f t="shared" si="21"/>
        <v>43</v>
      </c>
      <c r="N93" s="63">
        <v>22</v>
      </c>
      <c r="O93" s="63">
        <v>21</v>
      </c>
      <c r="P93" s="682">
        <f t="shared" si="22"/>
        <v>50</v>
      </c>
      <c r="Q93" s="63">
        <v>25</v>
      </c>
      <c r="R93" s="63">
        <v>25</v>
      </c>
      <c r="S93" s="682">
        <f t="shared" si="23"/>
        <v>7</v>
      </c>
      <c r="T93" s="63">
        <v>3</v>
      </c>
      <c r="U93" s="63">
        <v>4</v>
      </c>
      <c r="V93" s="682">
        <f t="shared" si="24"/>
        <v>9</v>
      </c>
      <c r="W93" s="63">
        <v>7</v>
      </c>
      <c r="X93" s="63">
        <v>2</v>
      </c>
      <c r="Y93" s="439"/>
      <c r="Z93" s="456"/>
      <c r="AA93" s="456"/>
      <c r="AB93" s="456"/>
      <c r="AC93" s="456"/>
      <c r="AD93" s="456"/>
      <c r="AE93" s="456"/>
      <c r="AF93" s="449"/>
      <c r="AG93" s="449"/>
      <c r="AH93" s="449"/>
      <c r="AI93" s="449"/>
      <c r="AJ93" s="449"/>
      <c r="AK93" s="449"/>
      <c r="AL93" s="457"/>
      <c r="AM93" s="457"/>
      <c r="AN93" s="457"/>
      <c r="AO93" s="457"/>
      <c r="AP93" s="457"/>
      <c r="AQ93" s="457"/>
      <c r="AR93" s="451"/>
      <c r="AS93" s="458"/>
      <c r="AT93" s="459"/>
      <c r="AU93" s="459"/>
      <c r="AV93" s="454"/>
      <c r="AW93" s="454"/>
      <c r="AX93" s="454"/>
      <c r="AY93" s="420"/>
      <c r="AZ93" s="420"/>
      <c r="BA93" s="420"/>
      <c r="BB93" s="420"/>
      <c r="BC93" s="420"/>
      <c r="BD93" s="420"/>
    </row>
    <row r="94" spans="1:56" s="162" customFormat="1" ht="19.5" customHeight="1">
      <c r="A94" s="650"/>
      <c r="B94" s="280">
        <v>74</v>
      </c>
      <c r="C94" s="677" t="s">
        <v>86</v>
      </c>
      <c r="D94" s="63">
        <f t="shared" si="18"/>
        <v>934</v>
      </c>
      <c r="E94" s="63">
        <v>499</v>
      </c>
      <c r="F94" s="63">
        <v>435</v>
      </c>
      <c r="G94" s="682">
        <f t="shared" si="19"/>
        <v>919</v>
      </c>
      <c r="H94" s="63">
        <v>491</v>
      </c>
      <c r="I94" s="63">
        <v>428</v>
      </c>
      <c r="J94" s="682">
        <f t="shared" si="20"/>
        <v>919</v>
      </c>
      <c r="K94" s="63">
        <v>491</v>
      </c>
      <c r="L94" s="63">
        <v>428</v>
      </c>
      <c r="M94" s="682">
        <f t="shared" si="21"/>
        <v>97</v>
      </c>
      <c r="N94" s="63">
        <v>58</v>
      </c>
      <c r="O94" s="63">
        <v>39</v>
      </c>
      <c r="P94" s="682">
        <f t="shared" si="22"/>
        <v>74</v>
      </c>
      <c r="Q94" s="63">
        <v>43</v>
      </c>
      <c r="R94" s="63">
        <v>31</v>
      </c>
      <c r="S94" s="682">
        <f t="shared" si="23"/>
        <v>18</v>
      </c>
      <c r="T94" s="63">
        <v>15</v>
      </c>
      <c r="U94" s="63">
        <v>3</v>
      </c>
      <c r="V94" s="682">
        <f t="shared" si="24"/>
        <v>1</v>
      </c>
      <c r="W94" s="63">
        <v>1</v>
      </c>
      <c r="X94" s="63">
        <v>0</v>
      </c>
      <c r="Y94" s="439"/>
      <c r="Z94" s="456"/>
      <c r="AA94" s="456"/>
      <c r="AB94" s="456"/>
      <c r="AC94" s="456"/>
      <c r="AD94" s="456"/>
      <c r="AE94" s="456"/>
      <c r="AF94" s="449"/>
      <c r="AG94" s="449"/>
      <c r="AH94" s="449"/>
      <c r="AI94" s="449"/>
      <c r="AJ94" s="449"/>
      <c r="AK94" s="449"/>
      <c r="AL94" s="457"/>
      <c r="AM94" s="457"/>
      <c r="AN94" s="457"/>
      <c r="AO94" s="457"/>
      <c r="AP94" s="457"/>
      <c r="AQ94" s="457"/>
      <c r="AR94" s="451"/>
      <c r="AS94" s="458"/>
      <c r="AT94" s="459"/>
      <c r="AU94" s="459"/>
      <c r="AV94" s="454"/>
      <c r="AW94" s="454"/>
      <c r="AX94" s="454"/>
      <c r="AY94" s="420"/>
      <c r="AZ94" s="420"/>
      <c r="BA94" s="420"/>
      <c r="BB94" s="420"/>
      <c r="BC94" s="420"/>
      <c r="BD94" s="420"/>
    </row>
    <row r="95" spans="1:56" s="162" customFormat="1" ht="19.5" customHeight="1">
      <c r="A95" s="650"/>
      <c r="B95" s="280">
        <v>75</v>
      </c>
      <c r="C95" s="277" t="s">
        <v>213</v>
      </c>
      <c r="D95" s="63">
        <f t="shared" si="18"/>
        <v>700</v>
      </c>
      <c r="E95" s="63">
        <v>384</v>
      </c>
      <c r="F95" s="63">
        <v>316</v>
      </c>
      <c r="G95" s="682">
        <f t="shared" si="19"/>
        <v>667</v>
      </c>
      <c r="H95" s="63">
        <v>366</v>
      </c>
      <c r="I95" s="63">
        <v>301</v>
      </c>
      <c r="J95" s="682">
        <f t="shared" si="20"/>
        <v>667</v>
      </c>
      <c r="K95" s="63">
        <v>366</v>
      </c>
      <c r="L95" s="63">
        <v>301</v>
      </c>
      <c r="M95" s="682">
        <f t="shared" si="21"/>
        <v>29</v>
      </c>
      <c r="N95" s="63">
        <v>12</v>
      </c>
      <c r="O95" s="63">
        <v>17</v>
      </c>
      <c r="P95" s="682">
        <f t="shared" si="22"/>
        <v>15</v>
      </c>
      <c r="Q95" s="63">
        <v>7</v>
      </c>
      <c r="R95" s="63">
        <v>8</v>
      </c>
      <c r="S95" s="682">
        <f t="shared" si="23"/>
        <v>8</v>
      </c>
      <c r="T95" s="63">
        <v>6</v>
      </c>
      <c r="U95" s="63">
        <v>2</v>
      </c>
      <c r="V95" s="682">
        <f t="shared" si="24"/>
        <v>2</v>
      </c>
      <c r="W95" s="63">
        <v>2</v>
      </c>
      <c r="X95" s="63">
        <v>0</v>
      </c>
      <c r="Y95" s="439"/>
      <c r="Z95" s="456"/>
      <c r="AA95" s="456"/>
      <c r="AB95" s="456"/>
      <c r="AC95" s="456"/>
      <c r="AD95" s="456"/>
      <c r="AE95" s="456"/>
      <c r="AF95" s="449"/>
      <c r="AG95" s="449"/>
      <c r="AH95" s="449"/>
      <c r="AI95" s="449"/>
      <c r="AJ95" s="449"/>
      <c r="AK95" s="449"/>
      <c r="AL95" s="457"/>
      <c r="AM95" s="457"/>
      <c r="AN95" s="457"/>
      <c r="AO95" s="457"/>
      <c r="AP95" s="457"/>
      <c r="AQ95" s="457"/>
      <c r="AR95" s="451"/>
      <c r="AS95" s="458"/>
      <c r="AT95" s="459"/>
      <c r="AU95" s="459"/>
      <c r="AV95" s="454"/>
      <c r="AW95" s="454"/>
      <c r="AX95" s="454"/>
      <c r="AY95" s="420"/>
      <c r="AZ95" s="420"/>
      <c r="BA95" s="420"/>
      <c r="BB95" s="420"/>
      <c r="BC95" s="420"/>
      <c r="BD95" s="420"/>
    </row>
    <row r="96" spans="1:56" s="162" customFormat="1" ht="19.5" customHeight="1">
      <c r="A96" s="650"/>
      <c r="B96" s="280">
        <v>76</v>
      </c>
      <c r="C96" s="277" t="s">
        <v>89</v>
      </c>
      <c r="D96" s="63">
        <f t="shared" si="18"/>
        <v>642</v>
      </c>
      <c r="E96" s="63">
        <v>346</v>
      </c>
      <c r="F96" s="63">
        <v>296</v>
      </c>
      <c r="G96" s="682">
        <f t="shared" si="19"/>
        <v>633</v>
      </c>
      <c r="H96" s="63">
        <v>337</v>
      </c>
      <c r="I96" s="63">
        <v>296</v>
      </c>
      <c r="J96" s="682">
        <f t="shared" si="20"/>
        <v>633</v>
      </c>
      <c r="K96" s="63">
        <v>337</v>
      </c>
      <c r="L96" s="63">
        <v>296</v>
      </c>
      <c r="M96" s="682">
        <f t="shared" si="21"/>
        <v>43</v>
      </c>
      <c r="N96" s="63">
        <v>16</v>
      </c>
      <c r="O96" s="63">
        <v>27</v>
      </c>
      <c r="P96" s="682">
        <f t="shared" si="22"/>
        <v>32</v>
      </c>
      <c r="Q96" s="63">
        <v>12</v>
      </c>
      <c r="R96" s="63">
        <v>20</v>
      </c>
      <c r="S96" s="682">
        <f t="shared" si="23"/>
        <v>13</v>
      </c>
      <c r="T96" s="63">
        <v>7</v>
      </c>
      <c r="U96" s="63">
        <v>6</v>
      </c>
      <c r="V96" s="682">
        <f t="shared" si="24"/>
        <v>8</v>
      </c>
      <c r="W96" s="63">
        <v>4</v>
      </c>
      <c r="X96" s="63">
        <v>4</v>
      </c>
      <c r="Y96" s="439"/>
      <c r="Z96" s="456"/>
      <c r="AA96" s="456"/>
      <c r="AB96" s="456"/>
      <c r="AC96" s="456"/>
      <c r="AD96" s="456"/>
      <c r="AE96" s="456"/>
      <c r="AF96" s="449"/>
      <c r="AG96" s="449"/>
      <c r="AH96" s="449"/>
      <c r="AI96" s="449"/>
      <c r="AJ96" s="449"/>
      <c r="AK96" s="449"/>
      <c r="AL96" s="457"/>
      <c r="AM96" s="457"/>
      <c r="AN96" s="457"/>
      <c r="AO96" s="457"/>
      <c r="AP96" s="457"/>
      <c r="AQ96" s="457"/>
      <c r="AR96" s="451"/>
      <c r="AS96" s="458"/>
      <c r="AT96" s="459"/>
      <c r="AU96" s="459"/>
      <c r="AV96" s="454"/>
      <c r="AW96" s="454"/>
      <c r="AX96" s="454"/>
      <c r="AY96" s="420"/>
      <c r="AZ96" s="420"/>
      <c r="BA96" s="420"/>
      <c r="BB96" s="420"/>
      <c r="BC96" s="420"/>
      <c r="BD96" s="420"/>
    </row>
    <row r="97" spans="1:56" s="162" customFormat="1" ht="19.5" customHeight="1">
      <c r="A97" s="650"/>
      <c r="B97" s="280">
        <v>77</v>
      </c>
      <c r="C97" s="677" t="s">
        <v>90</v>
      </c>
      <c r="D97" s="63">
        <f t="shared" si="18"/>
        <v>720</v>
      </c>
      <c r="E97" s="63">
        <v>366</v>
      </c>
      <c r="F97" s="63">
        <v>354</v>
      </c>
      <c r="G97" s="682">
        <f t="shared" si="19"/>
        <v>697</v>
      </c>
      <c r="H97" s="63">
        <v>358</v>
      </c>
      <c r="I97" s="63">
        <v>339</v>
      </c>
      <c r="J97" s="682">
        <f t="shared" si="20"/>
        <v>697</v>
      </c>
      <c r="K97" s="63">
        <v>358</v>
      </c>
      <c r="L97" s="63">
        <v>339</v>
      </c>
      <c r="M97" s="682">
        <f t="shared" si="21"/>
        <v>76</v>
      </c>
      <c r="N97" s="63">
        <v>39</v>
      </c>
      <c r="O97" s="63">
        <v>37</v>
      </c>
      <c r="P97" s="682">
        <f t="shared" si="22"/>
        <v>76</v>
      </c>
      <c r="Q97" s="63">
        <v>39</v>
      </c>
      <c r="R97" s="63">
        <v>37</v>
      </c>
      <c r="S97" s="682">
        <f t="shared" si="23"/>
        <v>0</v>
      </c>
      <c r="T97" s="63">
        <v>0</v>
      </c>
      <c r="U97" s="63">
        <v>0</v>
      </c>
      <c r="V97" s="682">
        <f t="shared" si="24"/>
        <v>0</v>
      </c>
      <c r="W97" s="63">
        <v>0</v>
      </c>
      <c r="X97" s="63">
        <v>0</v>
      </c>
      <c r="Y97" s="439"/>
      <c r="Z97" s="456"/>
      <c r="AA97" s="456"/>
      <c r="AB97" s="456"/>
      <c r="AC97" s="456"/>
      <c r="AD97" s="456"/>
      <c r="AE97" s="456"/>
      <c r="AF97" s="449"/>
      <c r="AG97" s="449"/>
      <c r="AH97" s="449"/>
      <c r="AI97" s="449"/>
      <c r="AJ97" s="449"/>
      <c r="AK97" s="449"/>
      <c r="AL97" s="457"/>
      <c r="AM97" s="457"/>
      <c r="AN97" s="457"/>
      <c r="AO97" s="457"/>
      <c r="AP97" s="457"/>
      <c r="AQ97" s="457"/>
      <c r="AR97" s="451"/>
      <c r="AS97" s="458"/>
      <c r="AT97" s="459"/>
      <c r="AU97" s="459"/>
      <c r="AV97" s="454"/>
      <c r="AW97" s="454"/>
      <c r="AX97" s="454"/>
      <c r="AY97" s="420"/>
      <c r="AZ97" s="420"/>
      <c r="BA97" s="420"/>
      <c r="BB97" s="420"/>
      <c r="BC97" s="420"/>
      <c r="BD97" s="420"/>
    </row>
    <row r="98" spans="1:56" s="162" customFormat="1" ht="19.5" customHeight="1">
      <c r="A98" s="650"/>
      <c r="B98" s="280">
        <v>78</v>
      </c>
      <c r="C98" s="277" t="s">
        <v>91</v>
      </c>
      <c r="D98" s="63">
        <f t="shared" si="18"/>
        <v>703</v>
      </c>
      <c r="E98" s="63">
        <v>393</v>
      </c>
      <c r="F98" s="63">
        <v>310</v>
      </c>
      <c r="G98" s="682">
        <f t="shared" si="19"/>
        <v>685</v>
      </c>
      <c r="H98" s="63">
        <v>383</v>
      </c>
      <c r="I98" s="63">
        <v>302</v>
      </c>
      <c r="J98" s="682">
        <f t="shared" si="20"/>
        <v>685</v>
      </c>
      <c r="K98" s="63">
        <v>383</v>
      </c>
      <c r="L98" s="63">
        <v>302</v>
      </c>
      <c r="M98" s="682">
        <f t="shared" si="21"/>
        <v>81</v>
      </c>
      <c r="N98" s="63">
        <v>48</v>
      </c>
      <c r="O98" s="63">
        <v>33</v>
      </c>
      <c r="P98" s="682">
        <f t="shared" si="22"/>
        <v>57</v>
      </c>
      <c r="Q98" s="63">
        <v>33</v>
      </c>
      <c r="R98" s="63">
        <v>24</v>
      </c>
      <c r="S98" s="682">
        <f t="shared" si="23"/>
        <v>3</v>
      </c>
      <c r="T98" s="63">
        <v>2</v>
      </c>
      <c r="U98" s="63">
        <v>1</v>
      </c>
      <c r="V98" s="682">
        <f t="shared" si="24"/>
        <v>0</v>
      </c>
      <c r="W98" s="63">
        <v>0</v>
      </c>
      <c r="X98" s="63">
        <v>0</v>
      </c>
      <c r="Y98" s="439"/>
      <c r="Z98" s="456"/>
      <c r="AA98" s="456"/>
      <c r="AB98" s="456"/>
      <c r="AC98" s="456"/>
      <c r="AD98" s="456"/>
      <c r="AE98" s="456"/>
      <c r="AF98" s="449"/>
      <c r="AG98" s="449"/>
      <c r="AH98" s="449"/>
      <c r="AI98" s="449"/>
      <c r="AJ98" s="449"/>
      <c r="AK98" s="449"/>
      <c r="AL98" s="457"/>
      <c r="AM98" s="457"/>
      <c r="AN98" s="457"/>
      <c r="AO98" s="457"/>
      <c r="AP98" s="457"/>
      <c r="AQ98" s="457"/>
      <c r="AR98" s="451"/>
      <c r="AS98" s="458"/>
      <c r="AT98" s="459"/>
      <c r="AU98" s="459"/>
      <c r="AV98" s="454"/>
      <c r="AW98" s="454"/>
      <c r="AX98" s="454"/>
      <c r="AY98" s="420"/>
      <c r="AZ98" s="420"/>
      <c r="BA98" s="420"/>
      <c r="BB98" s="420"/>
      <c r="BC98" s="420"/>
      <c r="BD98" s="420"/>
    </row>
    <row r="99" spans="1:56" s="162" customFormat="1" ht="19.5" customHeight="1">
      <c r="A99" s="650"/>
      <c r="B99" s="280">
        <v>79</v>
      </c>
      <c r="C99" s="277" t="s">
        <v>95</v>
      </c>
      <c r="D99" s="63">
        <f t="shared" si="18"/>
        <v>332</v>
      </c>
      <c r="E99" s="63">
        <v>179</v>
      </c>
      <c r="F99" s="63">
        <v>153</v>
      </c>
      <c r="G99" s="682">
        <f t="shared" si="19"/>
        <v>329</v>
      </c>
      <c r="H99" s="63">
        <v>179</v>
      </c>
      <c r="I99" s="63">
        <v>150</v>
      </c>
      <c r="J99" s="682">
        <f t="shared" si="20"/>
        <v>329</v>
      </c>
      <c r="K99" s="63">
        <v>179</v>
      </c>
      <c r="L99" s="63">
        <v>150</v>
      </c>
      <c r="M99" s="682">
        <f t="shared" si="21"/>
        <v>32</v>
      </c>
      <c r="N99" s="63">
        <v>18</v>
      </c>
      <c r="O99" s="63">
        <v>14</v>
      </c>
      <c r="P99" s="682">
        <f t="shared" si="22"/>
        <v>21</v>
      </c>
      <c r="Q99" s="63">
        <v>12</v>
      </c>
      <c r="R99" s="63">
        <v>9</v>
      </c>
      <c r="S99" s="682">
        <f t="shared" si="23"/>
        <v>2</v>
      </c>
      <c r="T99" s="63">
        <v>2</v>
      </c>
      <c r="U99" s="63">
        <v>0</v>
      </c>
      <c r="V99" s="682">
        <f t="shared" si="24"/>
        <v>2</v>
      </c>
      <c r="W99" s="63">
        <v>2</v>
      </c>
      <c r="X99" s="63">
        <v>0</v>
      </c>
      <c r="Y99" s="439"/>
      <c r="Z99" s="456"/>
      <c r="AA99" s="456"/>
      <c r="AB99" s="456"/>
      <c r="AC99" s="456"/>
      <c r="AD99" s="456"/>
      <c r="AE99" s="456"/>
      <c r="AF99" s="449"/>
      <c r="AG99" s="449"/>
      <c r="AH99" s="449"/>
      <c r="AI99" s="449"/>
      <c r="AJ99" s="449"/>
      <c r="AK99" s="449"/>
      <c r="AL99" s="457"/>
      <c r="AM99" s="457"/>
      <c r="AN99" s="457"/>
      <c r="AO99" s="457"/>
      <c r="AP99" s="457"/>
      <c r="AQ99" s="457"/>
      <c r="AR99" s="451"/>
      <c r="AS99" s="458"/>
      <c r="AT99" s="459"/>
      <c r="AU99" s="459"/>
      <c r="AV99" s="454"/>
      <c r="AW99" s="454"/>
      <c r="AX99" s="454"/>
      <c r="AY99" s="420"/>
      <c r="AZ99" s="420"/>
      <c r="BA99" s="420"/>
      <c r="BB99" s="420"/>
      <c r="BC99" s="420"/>
      <c r="BD99" s="420"/>
    </row>
    <row r="100" spans="1:56" s="162" customFormat="1" ht="19.5" customHeight="1">
      <c r="A100" s="650"/>
      <c r="B100" s="280">
        <v>80</v>
      </c>
      <c r="C100" s="277" t="s">
        <v>92</v>
      </c>
      <c r="D100" s="63">
        <f t="shared" si="18"/>
        <v>628</v>
      </c>
      <c r="E100" s="63">
        <v>324</v>
      </c>
      <c r="F100" s="63">
        <v>304</v>
      </c>
      <c r="G100" s="682">
        <f t="shared" si="19"/>
        <v>626</v>
      </c>
      <c r="H100" s="63">
        <v>324</v>
      </c>
      <c r="I100" s="63">
        <v>302</v>
      </c>
      <c r="J100" s="682">
        <f t="shared" si="20"/>
        <v>626</v>
      </c>
      <c r="K100" s="63">
        <v>324</v>
      </c>
      <c r="L100" s="63">
        <v>302</v>
      </c>
      <c r="M100" s="682">
        <f t="shared" si="21"/>
        <v>52</v>
      </c>
      <c r="N100" s="63">
        <v>28</v>
      </c>
      <c r="O100" s="63">
        <v>24</v>
      </c>
      <c r="P100" s="682">
        <f t="shared" si="22"/>
        <v>6</v>
      </c>
      <c r="Q100" s="63">
        <v>2</v>
      </c>
      <c r="R100" s="63">
        <v>4</v>
      </c>
      <c r="S100" s="682">
        <f t="shared" si="23"/>
        <v>1</v>
      </c>
      <c r="T100" s="63">
        <v>1</v>
      </c>
      <c r="U100" s="63">
        <v>0</v>
      </c>
      <c r="V100" s="682">
        <f t="shared" si="24"/>
        <v>0</v>
      </c>
      <c r="W100" s="63">
        <v>0</v>
      </c>
      <c r="X100" s="63">
        <v>0</v>
      </c>
      <c r="Y100" s="439"/>
      <c r="Z100" s="456"/>
      <c r="AA100" s="456"/>
      <c r="AB100" s="456"/>
      <c r="AC100" s="456"/>
      <c r="AD100" s="456"/>
      <c r="AE100" s="456"/>
      <c r="AF100" s="449"/>
      <c r="AG100" s="449"/>
      <c r="AH100" s="449"/>
      <c r="AI100" s="449"/>
      <c r="AJ100" s="449"/>
      <c r="AK100" s="449"/>
      <c r="AL100" s="457"/>
      <c r="AM100" s="457"/>
      <c r="AN100" s="457"/>
      <c r="AO100" s="457"/>
      <c r="AP100" s="457"/>
      <c r="AQ100" s="457"/>
      <c r="AR100" s="451"/>
      <c r="AS100" s="458"/>
      <c r="AT100" s="459"/>
      <c r="AU100" s="459"/>
      <c r="AV100" s="454"/>
      <c r="AW100" s="454"/>
      <c r="AX100" s="454"/>
      <c r="AY100" s="420"/>
      <c r="AZ100" s="420"/>
      <c r="BA100" s="420"/>
      <c r="BB100" s="420"/>
      <c r="BC100" s="420"/>
      <c r="BD100" s="420"/>
    </row>
    <row r="101" spans="1:56" s="162" customFormat="1" ht="19.5" customHeight="1">
      <c r="A101" s="650"/>
      <c r="B101" s="280">
        <v>81</v>
      </c>
      <c r="C101" s="677" t="s">
        <v>96</v>
      </c>
      <c r="D101" s="63">
        <f t="shared" si="18"/>
        <v>512</v>
      </c>
      <c r="E101" s="63">
        <v>266</v>
      </c>
      <c r="F101" s="63">
        <v>246</v>
      </c>
      <c r="G101" s="682">
        <f t="shared" si="19"/>
        <v>487</v>
      </c>
      <c r="H101" s="63">
        <v>254</v>
      </c>
      <c r="I101" s="63">
        <v>233</v>
      </c>
      <c r="J101" s="682">
        <f t="shared" si="20"/>
        <v>487</v>
      </c>
      <c r="K101" s="63">
        <v>254</v>
      </c>
      <c r="L101" s="63">
        <v>233</v>
      </c>
      <c r="M101" s="682">
        <f t="shared" si="21"/>
        <v>62</v>
      </c>
      <c r="N101" s="63">
        <v>30</v>
      </c>
      <c r="O101" s="63">
        <v>32</v>
      </c>
      <c r="P101" s="682">
        <f t="shared" si="22"/>
        <v>54</v>
      </c>
      <c r="Q101" s="63">
        <v>26</v>
      </c>
      <c r="R101" s="63">
        <v>28</v>
      </c>
      <c r="S101" s="682">
        <f t="shared" si="23"/>
        <v>2</v>
      </c>
      <c r="T101" s="63">
        <v>1</v>
      </c>
      <c r="U101" s="63">
        <v>1</v>
      </c>
      <c r="V101" s="682">
        <f t="shared" si="24"/>
        <v>0</v>
      </c>
      <c r="W101" s="63">
        <v>0</v>
      </c>
      <c r="X101" s="63">
        <v>0</v>
      </c>
      <c r="Y101" s="439"/>
      <c r="Z101" s="456"/>
      <c r="AA101" s="456"/>
      <c r="AB101" s="456"/>
      <c r="AC101" s="456"/>
      <c r="AD101" s="456"/>
      <c r="AE101" s="456"/>
      <c r="AF101" s="449"/>
      <c r="AG101" s="449"/>
      <c r="AH101" s="449"/>
      <c r="AI101" s="449"/>
      <c r="AJ101" s="449"/>
      <c r="AK101" s="449"/>
      <c r="AL101" s="457"/>
      <c r="AM101" s="457"/>
      <c r="AN101" s="457"/>
      <c r="AO101" s="457"/>
      <c r="AP101" s="457"/>
      <c r="AQ101" s="457"/>
      <c r="AR101" s="451"/>
      <c r="AS101" s="458"/>
      <c r="AT101" s="459"/>
      <c r="AU101" s="459"/>
      <c r="AV101" s="454"/>
      <c r="AW101" s="454"/>
      <c r="AX101" s="454"/>
      <c r="AY101" s="420"/>
      <c r="AZ101" s="420"/>
      <c r="BA101" s="420"/>
      <c r="BB101" s="420"/>
      <c r="BC101" s="420"/>
      <c r="BD101" s="420"/>
    </row>
    <row r="102" spans="1:56" s="209" customFormat="1" ht="19.5" customHeight="1">
      <c r="A102" s="650"/>
      <c r="B102" s="280">
        <v>82</v>
      </c>
      <c r="C102" s="277" t="s">
        <v>93</v>
      </c>
      <c r="D102" s="63">
        <f t="shared" si="18"/>
        <v>659</v>
      </c>
      <c r="E102" s="63">
        <v>331</v>
      </c>
      <c r="F102" s="63">
        <v>328</v>
      </c>
      <c r="G102" s="682">
        <f t="shared" si="19"/>
        <v>643</v>
      </c>
      <c r="H102" s="63">
        <v>322</v>
      </c>
      <c r="I102" s="63">
        <v>321</v>
      </c>
      <c r="J102" s="682">
        <f t="shared" si="20"/>
        <v>643</v>
      </c>
      <c r="K102" s="63">
        <v>322</v>
      </c>
      <c r="L102" s="63">
        <v>321</v>
      </c>
      <c r="M102" s="682">
        <f t="shared" si="21"/>
        <v>74</v>
      </c>
      <c r="N102" s="63">
        <v>34</v>
      </c>
      <c r="O102" s="63">
        <v>40</v>
      </c>
      <c r="P102" s="682">
        <f t="shared" si="22"/>
        <v>45</v>
      </c>
      <c r="Q102" s="63">
        <v>23</v>
      </c>
      <c r="R102" s="63">
        <v>22</v>
      </c>
      <c r="S102" s="682">
        <f t="shared" si="23"/>
        <v>3</v>
      </c>
      <c r="T102" s="63">
        <v>3</v>
      </c>
      <c r="U102" s="63">
        <v>0</v>
      </c>
      <c r="V102" s="682">
        <f t="shared" si="24"/>
        <v>0</v>
      </c>
      <c r="W102" s="63">
        <v>0</v>
      </c>
      <c r="X102" s="63">
        <v>0</v>
      </c>
      <c r="Y102" s="439"/>
      <c r="Z102" s="456"/>
      <c r="AA102" s="456"/>
      <c r="AB102" s="456"/>
      <c r="AC102" s="456"/>
      <c r="AD102" s="456"/>
      <c r="AE102" s="456"/>
      <c r="AF102" s="449"/>
      <c r="AG102" s="449"/>
      <c r="AH102" s="449"/>
      <c r="AI102" s="449"/>
      <c r="AJ102" s="449"/>
      <c r="AK102" s="449"/>
      <c r="AL102" s="457"/>
      <c r="AM102" s="457"/>
      <c r="AN102" s="457"/>
      <c r="AO102" s="457"/>
      <c r="AP102" s="457"/>
      <c r="AQ102" s="457"/>
      <c r="AR102" s="502"/>
      <c r="AS102" s="458"/>
      <c r="AT102" s="459"/>
      <c r="AU102" s="459"/>
      <c r="AV102" s="454"/>
      <c r="AW102" s="454"/>
      <c r="AX102" s="454"/>
      <c r="AY102" s="420"/>
      <c r="AZ102" s="420"/>
      <c r="BA102" s="420"/>
      <c r="BB102" s="420"/>
      <c r="BC102" s="420"/>
      <c r="BD102" s="420"/>
    </row>
    <row r="103" spans="1:56" s="162" customFormat="1" ht="19.5" customHeight="1">
      <c r="A103" s="650"/>
      <c r="B103" s="688">
        <v>83</v>
      </c>
      <c r="C103" s="277" t="s">
        <v>88</v>
      </c>
      <c r="D103" s="229">
        <f t="shared" si="18"/>
        <v>749</v>
      </c>
      <c r="E103" s="461">
        <v>376</v>
      </c>
      <c r="F103" s="461">
        <v>373</v>
      </c>
      <c r="G103" s="684">
        <f t="shared" si="19"/>
        <v>733</v>
      </c>
      <c r="H103" s="461">
        <v>371</v>
      </c>
      <c r="I103" s="461">
        <v>362</v>
      </c>
      <c r="J103" s="684">
        <f t="shared" si="20"/>
        <v>733</v>
      </c>
      <c r="K103" s="461">
        <v>371</v>
      </c>
      <c r="L103" s="461">
        <v>362</v>
      </c>
      <c r="M103" s="684">
        <f t="shared" si="21"/>
        <v>72</v>
      </c>
      <c r="N103" s="461">
        <v>46</v>
      </c>
      <c r="O103" s="461">
        <v>26</v>
      </c>
      <c r="P103" s="684">
        <f t="shared" si="22"/>
        <v>70</v>
      </c>
      <c r="Q103" s="461">
        <v>43</v>
      </c>
      <c r="R103" s="461">
        <v>27</v>
      </c>
      <c r="S103" s="684">
        <f t="shared" si="23"/>
        <v>3</v>
      </c>
      <c r="T103" s="461">
        <v>3</v>
      </c>
      <c r="U103" s="461">
        <v>0</v>
      </c>
      <c r="V103" s="684">
        <f t="shared" si="24"/>
        <v>2</v>
      </c>
      <c r="W103" s="461">
        <v>2</v>
      </c>
      <c r="X103" s="461">
        <v>0</v>
      </c>
      <c r="Y103" s="439"/>
      <c r="Z103" s="449"/>
      <c r="AA103" s="449"/>
      <c r="AB103" s="449"/>
      <c r="AC103" s="449"/>
      <c r="AD103" s="449"/>
      <c r="AE103" s="449"/>
      <c r="AF103" s="449"/>
      <c r="AG103" s="449"/>
      <c r="AH103" s="449"/>
      <c r="AI103" s="449"/>
      <c r="AJ103" s="449"/>
      <c r="AK103" s="449"/>
      <c r="AL103" s="450"/>
      <c r="AM103" s="450"/>
      <c r="AN103" s="450"/>
      <c r="AO103" s="450"/>
      <c r="AP103" s="450"/>
      <c r="AQ103" s="450"/>
      <c r="AR103" s="450"/>
      <c r="AS103" s="452"/>
      <c r="AT103" s="453"/>
      <c r="AU103" s="453"/>
      <c r="AV103" s="454"/>
      <c r="AW103" s="454"/>
      <c r="AX103" s="454"/>
      <c r="AY103" s="455"/>
      <c r="AZ103" s="455"/>
      <c r="BA103" s="455"/>
      <c r="BB103" s="455"/>
      <c r="BC103" s="455"/>
      <c r="BD103" s="455"/>
    </row>
    <row r="104" spans="1:56" s="627" customFormat="1" ht="19.5" customHeight="1">
      <c r="A104" s="649"/>
      <c r="B104" s="685"/>
      <c r="C104" s="642" t="s">
        <v>134</v>
      </c>
      <c r="D104" s="632">
        <f>SUM(D88:D103)</f>
        <v>10216</v>
      </c>
      <c r="E104" s="632">
        <f aca="true" t="shared" si="26" ref="E104:X104">SUM(E88:E103)</f>
        <v>5330</v>
      </c>
      <c r="F104" s="632">
        <f t="shared" si="26"/>
        <v>4886</v>
      </c>
      <c r="G104" s="632">
        <f t="shared" si="26"/>
        <v>9957</v>
      </c>
      <c r="H104" s="632">
        <f t="shared" si="26"/>
        <v>5201</v>
      </c>
      <c r="I104" s="632">
        <f t="shared" si="26"/>
        <v>4756</v>
      </c>
      <c r="J104" s="632">
        <f t="shared" si="26"/>
        <v>9957</v>
      </c>
      <c r="K104" s="632">
        <f t="shared" si="26"/>
        <v>5201</v>
      </c>
      <c r="L104" s="632">
        <f t="shared" si="26"/>
        <v>4756</v>
      </c>
      <c r="M104" s="632">
        <f t="shared" si="26"/>
        <v>1012</v>
      </c>
      <c r="N104" s="632">
        <f t="shared" si="26"/>
        <v>511</v>
      </c>
      <c r="O104" s="632">
        <f t="shared" si="26"/>
        <v>501</v>
      </c>
      <c r="P104" s="632">
        <f t="shared" si="26"/>
        <v>755</v>
      </c>
      <c r="Q104" s="632">
        <f t="shared" si="26"/>
        <v>382</v>
      </c>
      <c r="R104" s="632">
        <f t="shared" si="26"/>
        <v>373</v>
      </c>
      <c r="S104" s="632">
        <f t="shared" si="26"/>
        <v>77</v>
      </c>
      <c r="T104" s="632">
        <f t="shared" si="26"/>
        <v>55</v>
      </c>
      <c r="U104" s="632">
        <f t="shared" si="26"/>
        <v>22</v>
      </c>
      <c r="V104" s="632">
        <f t="shared" si="26"/>
        <v>37</v>
      </c>
      <c r="W104" s="632">
        <f t="shared" si="26"/>
        <v>28</v>
      </c>
      <c r="X104" s="632">
        <f t="shared" si="26"/>
        <v>9</v>
      </c>
      <c r="Y104" s="439"/>
      <c r="Z104" s="633"/>
      <c r="AA104" s="633"/>
      <c r="AB104" s="633"/>
      <c r="AC104" s="633"/>
      <c r="AD104" s="633"/>
      <c r="AE104" s="633"/>
      <c r="AF104" s="634"/>
      <c r="AG104" s="634"/>
      <c r="AH104" s="634"/>
      <c r="AI104" s="634"/>
      <c r="AJ104" s="633"/>
      <c r="AK104" s="633"/>
      <c r="AL104" s="635"/>
      <c r="AM104" s="635"/>
      <c r="AN104" s="635"/>
      <c r="AO104" s="635"/>
      <c r="AP104" s="635"/>
      <c r="AQ104" s="635"/>
      <c r="AR104" s="635"/>
      <c r="AS104" s="636"/>
      <c r="AT104" s="637"/>
      <c r="AU104" s="637"/>
      <c r="AV104" s="638"/>
      <c r="AW104" s="638"/>
      <c r="AX104" s="638"/>
      <c r="AY104" s="508"/>
      <c r="AZ104" s="508"/>
      <c r="BA104" s="508"/>
      <c r="BB104" s="508"/>
      <c r="BC104" s="508"/>
      <c r="BD104" s="508"/>
    </row>
    <row r="105" spans="1:56" s="221" customFormat="1" ht="19.5" customHeight="1">
      <c r="A105" s="650"/>
      <c r="B105" s="695">
        <v>84</v>
      </c>
      <c r="C105" s="643" t="s">
        <v>98</v>
      </c>
      <c r="D105" s="62">
        <f aca="true" t="shared" si="27" ref="D105:D110">E105+F105</f>
        <v>812</v>
      </c>
      <c r="E105" s="558">
        <v>442</v>
      </c>
      <c r="F105" s="558">
        <v>370</v>
      </c>
      <c r="G105" s="693">
        <f aca="true" t="shared" si="28" ref="G105:G134">H105+I105</f>
        <v>812</v>
      </c>
      <c r="H105" s="558">
        <v>442</v>
      </c>
      <c r="I105" s="558">
        <v>370</v>
      </c>
      <c r="J105" s="693">
        <f t="shared" si="20"/>
        <v>812</v>
      </c>
      <c r="K105" s="558">
        <v>442</v>
      </c>
      <c r="L105" s="558">
        <v>370</v>
      </c>
      <c r="M105" s="693">
        <f t="shared" si="21"/>
        <v>67</v>
      </c>
      <c r="N105" s="558">
        <v>44</v>
      </c>
      <c r="O105" s="558">
        <v>23</v>
      </c>
      <c r="P105" s="693">
        <f t="shared" si="22"/>
        <v>45</v>
      </c>
      <c r="Q105" s="558">
        <v>27</v>
      </c>
      <c r="R105" s="558">
        <v>18</v>
      </c>
      <c r="S105" s="693">
        <f t="shared" si="23"/>
        <v>18</v>
      </c>
      <c r="T105" s="558">
        <v>9</v>
      </c>
      <c r="U105" s="558">
        <v>9</v>
      </c>
      <c r="V105" s="693">
        <f t="shared" si="24"/>
        <v>0</v>
      </c>
      <c r="W105" s="558">
        <v>0</v>
      </c>
      <c r="X105" s="558">
        <v>0</v>
      </c>
      <c r="Y105" s="439"/>
      <c r="Z105" s="503"/>
      <c r="AA105" s="503"/>
      <c r="AB105" s="503"/>
      <c r="AC105" s="503"/>
      <c r="AD105" s="503"/>
      <c r="AE105" s="503"/>
      <c r="AF105" s="486"/>
      <c r="AG105" s="486"/>
      <c r="AH105" s="486"/>
      <c r="AI105" s="486"/>
      <c r="AJ105" s="503"/>
      <c r="AK105" s="503"/>
      <c r="AL105" s="504"/>
      <c r="AM105" s="504"/>
      <c r="AN105" s="504"/>
      <c r="AO105" s="504"/>
      <c r="AP105" s="504"/>
      <c r="AQ105" s="504"/>
      <c r="AR105" s="504"/>
      <c r="AS105" s="505"/>
      <c r="AT105" s="506"/>
      <c r="AU105" s="506"/>
      <c r="AV105" s="507"/>
      <c r="AW105" s="507"/>
      <c r="AX105" s="507"/>
      <c r="AY105" s="508"/>
      <c r="AZ105" s="508"/>
      <c r="BA105" s="508"/>
      <c r="BB105" s="508"/>
      <c r="BC105" s="508"/>
      <c r="BD105" s="508"/>
    </row>
    <row r="106" spans="1:56" s="162" customFormat="1" ht="19.5" customHeight="1">
      <c r="A106" s="650"/>
      <c r="B106" s="280">
        <v>85</v>
      </c>
      <c r="C106" s="277" t="s">
        <v>100</v>
      </c>
      <c r="D106" s="454">
        <f t="shared" si="27"/>
        <v>320</v>
      </c>
      <c r="E106" s="454">
        <v>186</v>
      </c>
      <c r="F106" s="454">
        <v>134</v>
      </c>
      <c r="G106" s="681">
        <f t="shared" si="28"/>
        <v>315</v>
      </c>
      <c r="H106" s="454">
        <v>183</v>
      </c>
      <c r="I106" s="454">
        <v>132</v>
      </c>
      <c r="J106" s="681">
        <f t="shared" si="20"/>
        <v>315</v>
      </c>
      <c r="K106" s="454">
        <v>183</v>
      </c>
      <c r="L106" s="454">
        <v>132</v>
      </c>
      <c r="M106" s="681">
        <f t="shared" si="21"/>
        <v>19</v>
      </c>
      <c r="N106" s="454">
        <v>13</v>
      </c>
      <c r="O106" s="454">
        <v>6</v>
      </c>
      <c r="P106" s="681">
        <f t="shared" si="22"/>
        <v>3</v>
      </c>
      <c r="Q106" s="454">
        <v>1</v>
      </c>
      <c r="R106" s="454">
        <v>2</v>
      </c>
      <c r="S106" s="681">
        <f t="shared" si="23"/>
        <v>7</v>
      </c>
      <c r="T106" s="454">
        <v>5</v>
      </c>
      <c r="U106" s="454">
        <v>2</v>
      </c>
      <c r="V106" s="681">
        <f t="shared" si="24"/>
        <v>0</v>
      </c>
      <c r="W106" s="454">
        <v>0</v>
      </c>
      <c r="X106" s="454">
        <v>0</v>
      </c>
      <c r="Y106" s="439"/>
      <c r="Z106" s="449"/>
      <c r="AA106" s="449"/>
      <c r="AB106" s="449"/>
      <c r="AC106" s="449"/>
      <c r="AD106" s="449"/>
      <c r="AE106" s="449"/>
      <c r="AF106" s="449"/>
      <c r="AG106" s="449"/>
      <c r="AH106" s="449"/>
      <c r="AI106" s="449"/>
      <c r="AJ106" s="449"/>
      <c r="AK106" s="449"/>
      <c r="AL106" s="450"/>
      <c r="AM106" s="450"/>
      <c r="AN106" s="450"/>
      <c r="AO106" s="450"/>
      <c r="AP106" s="450"/>
      <c r="AQ106" s="450"/>
      <c r="AR106" s="451"/>
      <c r="AS106" s="452"/>
      <c r="AT106" s="453"/>
      <c r="AU106" s="453"/>
      <c r="AV106" s="454"/>
      <c r="AW106" s="454"/>
      <c r="AX106" s="454"/>
      <c r="AY106" s="455"/>
      <c r="AZ106" s="455"/>
      <c r="BA106" s="455"/>
      <c r="BB106" s="455"/>
      <c r="BC106" s="455"/>
      <c r="BD106" s="455"/>
    </row>
    <row r="107" spans="1:56" s="162" customFormat="1" ht="19.5" customHeight="1">
      <c r="A107" s="650"/>
      <c r="B107" s="280">
        <v>86</v>
      </c>
      <c r="C107" s="277" t="s">
        <v>101</v>
      </c>
      <c r="D107" s="63">
        <f t="shared" si="27"/>
        <v>263</v>
      </c>
      <c r="E107" s="63">
        <v>128</v>
      </c>
      <c r="F107" s="63">
        <v>135</v>
      </c>
      <c r="G107" s="682">
        <f t="shared" si="28"/>
        <v>263</v>
      </c>
      <c r="H107" s="63">
        <v>128</v>
      </c>
      <c r="I107" s="63">
        <v>135</v>
      </c>
      <c r="J107" s="682">
        <f t="shared" si="20"/>
        <v>263</v>
      </c>
      <c r="K107" s="63">
        <v>128</v>
      </c>
      <c r="L107" s="63">
        <v>135</v>
      </c>
      <c r="M107" s="682">
        <f t="shared" si="21"/>
        <v>24</v>
      </c>
      <c r="N107" s="63">
        <v>10</v>
      </c>
      <c r="O107" s="63">
        <v>14</v>
      </c>
      <c r="P107" s="682">
        <f t="shared" si="22"/>
        <v>10</v>
      </c>
      <c r="Q107" s="63">
        <v>4</v>
      </c>
      <c r="R107" s="63">
        <v>6</v>
      </c>
      <c r="S107" s="682">
        <f t="shared" si="23"/>
        <v>1</v>
      </c>
      <c r="T107" s="63">
        <v>0</v>
      </c>
      <c r="U107" s="63">
        <v>1</v>
      </c>
      <c r="V107" s="682">
        <f t="shared" si="24"/>
        <v>0</v>
      </c>
      <c r="W107" s="63">
        <v>0</v>
      </c>
      <c r="X107" s="63">
        <v>0</v>
      </c>
      <c r="Y107" s="439"/>
      <c r="Z107" s="456"/>
      <c r="AA107" s="456"/>
      <c r="AB107" s="456"/>
      <c r="AC107" s="456"/>
      <c r="AD107" s="456"/>
      <c r="AE107" s="456"/>
      <c r="AF107" s="449"/>
      <c r="AG107" s="449"/>
      <c r="AH107" s="449"/>
      <c r="AI107" s="449"/>
      <c r="AJ107" s="449"/>
      <c r="AK107" s="449"/>
      <c r="AL107" s="457"/>
      <c r="AM107" s="457"/>
      <c r="AN107" s="457"/>
      <c r="AO107" s="457"/>
      <c r="AP107" s="457"/>
      <c r="AQ107" s="457"/>
      <c r="AR107" s="451"/>
      <c r="AS107" s="458"/>
      <c r="AT107" s="459"/>
      <c r="AU107" s="459"/>
      <c r="AV107" s="454"/>
      <c r="AW107" s="454"/>
      <c r="AX107" s="454"/>
      <c r="AY107" s="420"/>
      <c r="AZ107" s="420"/>
      <c r="BA107" s="420"/>
      <c r="BB107" s="420"/>
      <c r="BC107" s="420"/>
      <c r="BD107" s="420"/>
    </row>
    <row r="108" spans="1:56" s="162" customFormat="1" ht="19.5" customHeight="1">
      <c r="A108" s="650"/>
      <c r="B108" s="280">
        <v>87</v>
      </c>
      <c r="C108" s="677" t="s">
        <v>214</v>
      </c>
      <c r="D108" s="63">
        <f t="shared" si="27"/>
        <v>600</v>
      </c>
      <c r="E108" s="63">
        <v>299</v>
      </c>
      <c r="F108" s="63">
        <v>301</v>
      </c>
      <c r="G108" s="682">
        <f t="shared" si="28"/>
        <v>600</v>
      </c>
      <c r="H108" s="63">
        <v>299</v>
      </c>
      <c r="I108" s="63">
        <v>301</v>
      </c>
      <c r="J108" s="682">
        <f t="shared" si="20"/>
        <v>600</v>
      </c>
      <c r="K108" s="63">
        <v>299</v>
      </c>
      <c r="L108" s="63">
        <v>301</v>
      </c>
      <c r="M108" s="682">
        <f t="shared" si="21"/>
        <v>55</v>
      </c>
      <c r="N108" s="63">
        <v>18</v>
      </c>
      <c r="O108" s="63">
        <v>37</v>
      </c>
      <c r="P108" s="682">
        <f t="shared" si="22"/>
        <v>37</v>
      </c>
      <c r="Q108" s="63">
        <v>12</v>
      </c>
      <c r="R108" s="63">
        <v>25</v>
      </c>
      <c r="S108" s="682">
        <f t="shared" si="23"/>
        <v>8</v>
      </c>
      <c r="T108" s="63">
        <v>5</v>
      </c>
      <c r="U108" s="63">
        <v>3</v>
      </c>
      <c r="V108" s="682">
        <f t="shared" si="24"/>
        <v>3</v>
      </c>
      <c r="W108" s="63">
        <v>2</v>
      </c>
      <c r="X108" s="63">
        <v>1</v>
      </c>
      <c r="Y108" s="439"/>
      <c r="Z108" s="456"/>
      <c r="AA108" s="456"/>
      <c r="AB108" s="456"/>
      <c r="AC108" s="456"/>
      <c r="AD108" s="456"/>
      <c r="AE108" s="456"/>
      <c r="AF108" s="449"/>
      <c r="AG108" s="449"/>
      <c r="AH108" s="449"/>
      <c r="AI108" s="449"/>
      <c r="AJ108" s="449"/>
      <c r="AK108" s="449"/>
      <c r="AL108" s="457"/>
      <c r="AM108" s="457"/>
      <c r="AN108" s="457"/>
      <c r="AO108" s="457"/>
      <c r="AP108" s="457"/>
      <c r="AQ108" s="457"/>
      <c r="AR108" s="451"/>
      <c r="AS108" s="458"/>
      <c r="AT108" s="459"/>
      <c r="AU108" s="459"/>
      <c r="AV108" s="454"/>
      <c r="AW108" s="454"/>
      <c r="AX108" s="454"/>
      <c r="AY108" s="420"/>
      <c r="AZ108" s="420"/>
      <c r="BA108" s="420"/>
      <c r="BB108" s="420"/>
      <c r="BC108" s="420"/>
      <c r="BD108" s="420"/>
    </row>
    <row r="109" spans="1:56" s="162" customFormat="1" ht="19.5" customHeight="1">
      <c r="A109" s="650"/>
      <c r="B109" s="280">
        <v>88</v>
      </c>
      <c r="C109" s="277" t="s">
        <v>102</v>
      </c>
      <c r="D109" s="63">
        <f t="shared" si="27"/>
        <v>983</v>
      </c>
      <c r="E109" s="63">
        <v>514</v>
      </c>
      <c r="F109" s="63">
        <v>469</v>
      </c>
      <c r="G109" s="682">
        <f t="shared" si="28"/>
        <v>973</v>
      </c>
      <c r="H109" s="63">
        <v>510</v>
      </c>
      <c r="I109" s="63">
        <v>463</v>
      </c>
      <c r="J109" s="682">
        <f t="shared" si="20"/>
        <v>973</v>
      </c>
      <c r="K109" s="63">
        <v>510</v>
      </c>
      <c r="L109" s="63">
        <v>463</v>
      </c>
      <c r="M109" s="682">
        <f t="shared" si="21"/>
        <v>83</v>
      </c>
      <c r="N109" s="63">
        <v>42</v>
      </c>
      <c r="O109" s="63">
        <v>41</v>
      </c>
      <c r="P109" s="682">
        <f t="shared" si="22"/>
        <v>85</v>
      </c>
      <c r="Q109" s="63">
        <v>43</v>
      </c>
      <c r="R109" s="63">
        <v>42</v>
      </c>
      <c r="S109" s="682">
        <f t="shared" si="23"/>
        <v>2</v>
      </c>
      <c r="T109" s="63">
        <v>2</v>
      </c>
      <c r="U109" s="63">
        <v>0</v>
      </c>
      <c r="V109" s="682">
        <f t="shared" si="24"/>
        <v>0</v>
      </c>
      <c r="W109" s="63">
        <v>0</v>
      </c>
      <c r="X109" s="63">
        <v>0</v>
      </c>
      <c r="Y109" s="439"/>
      <c r="Z109" s="456"/>
      <c r="AA109" s="456"/>
      <c r="AB109" s="456"/>
      <c r="AC109" s="456"/>
      <c r="AD109" s="456"/>
      <c r="AE109" s="456"/>
      <c r="AF109" s="449"/>
      <c r="AG109" s="449"/>
      <c r="AH109" s="449"/>
      <c r="AI109" s="449"/>
      <c r="AJ109" s="449"/>
      <c r="AK109" s="449"/>
      <c r="AL109" s="457"/>
      <c r="AM109" s="457"/>
      <c r="AN109" s="457"/>
      <c r="AO109" s="457"/>
      <c r="AP109" s="457"/>
      <c r="AQ109" s="457"/>
      <c r="AR109" s="451"/>
      <c r="AS109" s="458"/>
      <c r="AT109" s="459"/>
      <c r="AU109" s="459"/>
      <c r="AV109" s="454"/>
      <c r="AW109" s="454"/>
      <c r="AX109" s="454"/>
      <c r="AY109" s="420"/>
      <c r="AZ109" s="420"/>
      <c r="BA109" s="420"/>
      <c r="BB109" s="420"/>
      <c r="BC109" s="420"/>
      <c r="BD109" s="420"/>
    </row>
    <row r="110" spans="1:56" s="162" customFormat="1" ht="19.5" customHeight="1">
      <c r="A110" s="650"/>
      <c r="B110" s="688">
        <v>89</v>
      </c>
      <c r="C110" s="460" t="s">
        <v>103</v>
      </c>
      <c r="D110" s="229">
        <f t="shared" si="27"/>
        <v>888</v>
      </c>
      <c r="E110" s="229">
        <v>481</v>
      </c>
      <c r="F110" s="229">
        <v>407</v>
      </c>
      <c r="G110" s="684">
        <f t="shared" si="28"/>
        <v>851</v>
      </c>
      <c r="H110" s="229">
        <v>465</v>
      </c>
      <c r="I110" s="229">
        <v>386</v>
      </c>
      <c r="J110" s="684">
        <f t="shared" si="20"/>
        <v>851</v>
      </c>
      <c r="K110" s="229">
        <v>465</v>
      </c>
      <c r="L110" s="229">
        <v>386</v>
      </c>
      <c r="M110" s="684">
        <f t="shared" si="21"/>
        <v>72</v>
      </c>
      <c r="N110" s="229">
        <v>34</v>
      </c>
      <c r="O110" s="229">
        <v>38</v>
      </c>
      <c r="P110" s="684">
        <f t="shared" si="22"/>
        <v>51</v>
      </c>
      <c r="Q110" s="229">
        <v>30</v>
      </c>
      <c r="R110" s="229">
        <v>21</v>
      </c>
      <c r="S110" s="684">
        <f t="shared" si="23"/>
        <v>13</v>
      </c>
      <c r="T110" s="229">
        <v>9</v>
      </c>
      <c r="U110" s="229">
        <v>4</v>
      </c>
      <c r="V110" s="684">
        <f t="shared" si="24"/>
        <v>0</v>
      </c>
      <c r="W110" s="229">
        <v>0</v>
      </c>
      <c r="X110" s="229">
        <v>0</v>
      </c>
      <c r="Y110" s="439"/>
      <c r="Z110" s="456"/>
      <c r="AA110" s="456"/>
      <c r="AB110" s="456"/>
      <c r="AC110" s="456"/>
      <c r="AD110" s="456"/>
      <c r="AE110" s="456"/>
      <c r="AF110" s="449"/>
      <c r="AG110" s="449"/>
      <c r="AH110" s="449"/>
      <c r="AI110" s="449"/>
      <c r="AJ110" s="449"/>
      <c r="AK110" s="449"/>
      <c r="AL110" s="457"/>
      <c r="AM110" s="457"/>
      <c r="AN110" s="457"/>
      <c r="AO110" s="457"/>
      <c r="AP110" s="457"/>
      <c r="AQ110" s="457"/>
      <c r="AR110" s="451"/>
      <c r="AS110" s="458"/>
      <c r="AT110" s="459"/>
      <c r="AU110" s="459"/>
      <c r="AV110" s="454"/>
      <c r="AW110" s="454"/>
      <c r="AX110" s="454"/>
      <c r="AY110" s="420"/>
      <c r="AZ110" s="420"/>
      <c r="BA110" s="420"/>
      <c r="BB110" s="420"/>
      <c r="BC110" s="420"/>
      <c r="BD110" s="420"/>
    </row>
    <row r="111" spans="1:56" s="221" customFormat="1" ht="19.5" customHeight="1">
      <c r="A111" s="651"/>
      <c r="B111" s="685"/>
      <c r="C111" s="468" t="s">
        <v>133</v>
      </c>
      <c r="D111" s="469">
        <f aca="true" t="shared" si="29" ref="D111:X111">SUM(D105:D110)</f>
        <v>3866</v>
      </c>
      <c r="E111" s="469">
        <f t="shared" si="29"/>
        <v>2050</v>
      </c>
      <c r="F111" s="469">
        <f t="shared" si="29"/>
        <v>1816</v>
      </c>
      <c r="G111" s="469">
        <f t="shared" si="29"/>
        <v>3814</v>
      </c>
      <c r="H111" s="469">
        <f t="shared" si="29"/>
        <v>2027</v>
      </c>
      <c r="I111" s="469">
        <f t="shared" si="29"/>
        <v>1787</v>
      </c>
      <c r="J111" s="469">
        <f t="shared" si="29"/>
        <v>3814</v>
      </c>
      <c r="K111" s="469">
        <f t="shared" si="29"/>
        <v>2027</v>
      </c>
      <c r="L111" s="469">
        <f t="shared" si="29"/>
        <v>1787</v>
      </c>
      <c r="M111" s="469">
        <f t="shared" si="29"/>
        <v>320</v>
      </c>
      <c r="N111" s="469">
        <f t="shared" si="29"/>
        <v>161</v>
      </c>
      <c r="O111" s="469">
        <f t="shared" si="29"/>
        <v>159</v>
      </c>
      <c r="P111" s="469">
        <f t="shared" si="29"/>
        <v>231</v>
      </c>
      <c r="Q111" s="469">
        <f t="shared" si="29"/>
        <v>117</v>
      </c>
      <c r="R111" s="469">
        <f t="shared" si="29"/>
        <v>114</v>
      </c>
      <c r="S111" s="469">
        <f t="shared" si="29"/>
        <v>49</v>
      </c>
      <c r="T111" s="469">
        <f t="shared" si="29"/>
        <v>30</v>
      </c>
      <c r="U111" s="469">
        <f t="shared" si="29"/>
        <v>19</v>
      </c>
      <c r="V111" s="469">
        <f t="shared" si="29"/>
        <v>3</v>
      </c>
      <c r="W111" s="469">
        <f t="shared" si="29"/>
        <v>2</v>
      </c>
      <c r="X111" s="469">
        <f t="shared" si="29"/>
        <v>1</v>
      </c>
      <c r="Y111" s="439"/>
      <c r="Z111" s="608"/>
      <c r="AA111" s="608"/>
      <c r="AB111" s="608"/>
      <c r="AC111" s="608"/>
      <c r="AD111" s="608"/>
      <c r="AE111" s="608"/>
      <c r="AF111" s="470"/>
      <c r="AG111" s="470"/>
      <c r="AH111" s="470"/>
      <c r="AI111" s="470"/>
      <c r="AJ111" s="470"/>
      <c r="AK111" s="470"/>
      <c r="AL111" s="609"/>
      <c r="AM111" s="609"/>
      <c r="AN111" s="609"/>
      <c r="AO111" s="609"/>
      <c r="AP111" s="609"/>
      <c r="AQ111" s="609"/>
      <c r="AR111" s="472"/>
      <c r="AS111" s="610"/>
      <c r="AT111" s="611"/>
      <c r="AU111" s="611"/>
      <c r="AV111" s="475"/>
      <c r="AW111" s="475"/>
      <c r="AX111" s="475"/>
      <c r="AY111" s="612"/>
      <c r="AZ111" s="612"/>
      <c r="BA111" s="612"/>
      <c r="BB111" s="612"/>
      <c r="BC111" s="612"/>
      <c r="BD111" s="612"/>
    </row>
    <row r="112" spans="1:56" s="221" customFormat="1" ht="19.5" customHeight="1">
      <c r="A112" s="650"/>
      <c r="B112" s="695">
        <v>90</v>
      </c>
      <c r="C112" s="276" t="s">
        <v>113</v>
      </c>
      <c r="D112" s="62">
        <f>E112+F112</f>
        <v>278</v>
      </c>
      <c r="E112" s="558">
        <v>155</v>
      </c>
      <c r="F112" s="558">
        <v>123</v>
      </c>
      <c r="G112" s="693">
        <f>H112+I112</f>
        <v>278</v>
      </c>
      <c r="H112" s="558">
        <v>155</v>
      </c>
      <c r="I112" s="558">
        <v>123</v>
      </c>
      <c r="J112" s="693">
        <f t="shared" si="20"/>
        <v>278</v>
      </c>
      <c r="K112" s="558">
        <v>155</v>
      </c>
      <c r="L112" s="558">
        <v>123</v>
      </c>
      <c r="M112" s="693">
        <f t="shared" si="21"/>
        <v>7</v>
      </c>
      <c r="N112" s="558">
        <v>6</v>
      </c>
      <c r="O112" s="558">
        <v>1</v>
      </c>
      <c r="P112" s="699">
        <f t="shared" si="22"/>
        <v>8</v>
      </c>
      <c r="Q112" s="558">
        <v>6</v>
      </c>
      <c r="R112" s="558">
        <v>2</v>
      </c>
      <c r="S112" s="62">
        <f t="shared" si="23"/>
        <v>4</v>
      </c>
      <c r="T112" s="558">
        <v>3</v>
      </c>
      <c r="U112" s="558">
        <v>1</v>
      </c>
      <c r="V112" s="62">
        <f>W112+X112</f>
        <v>6</v>
      </c>
      <c r="W112" s="558">
        <v>3</v>
      </c>
      <c r="X112" s="558">
        <v>3</v>
      </c>
      <c r="Y112" s="439"/>
      <c r="Z112" s="470"/>
      <c r="AA112" s="470"/>
      <c r="AB112" s="470"/>
      <c r="AC112" s="470"/>
      <c r="AD112" s="470"/>
      <c r="AE112" s="470"/>
      <c r="AF112" s="470"/>
      <c r="AG112" s="470"/>
      <c r="AH112" s="470"/>
      <c r="AI112" s="470"/>
      <c r="AJ112" s="470"/>
      <c r="AK112" s="470"/>
      <c r="AL112" s="471"/>
      <c r="AM112" s="471"/>
      <c r="AN112" s="471"/>
      <c r="AO112" s="471"/>
      <c r="AP112" s="471"/>
      <c r="AQ112" s="471"/>
      <c r="AR112" s="472"/>
      <c r="AS112" s="473"/>
      <c r="AT112" s="474"/>
      <c r="AU112" s="474"/>
      <c r="AV112" s="475"/>
      <c r="AW112" s="475"/>
      <c r="AX112" s="475"/>
      <c r="AY112" s="476"/>
      <c r="AZ112" s="476"/>
      <c r="BA112" s="476"/>
      <c r="BB112" s="476"/>
      <c r="BC112" s="476"/>
      <c r="BD112" s="476"/>
    </row>
    <row r="113" spans="1:56" s="15" customFormat="1" ht="19.5" customHeight="1">
      <c r="A113" s="650"/>
      <c r="B113" s="280">
        <v>91</v>
      </c>
      <c r="C113" s="277" t="s">
        <v>105</v>
      </c>
      <c r="D113" s="63">
        <f aca="true" t="shared" si="30" ref="D113:D124">E113+F113</f>
        <v>705</v>
      </c>
      <c r="E113" s="63">
        <v>342</v>
      </c>
      <c r="F113" s="63">
        <v>363</v>
      </c>
      <c r="G113" s="682">
        <f t="shared" si="28"/>
        <v>705</v>
      </c>
      <c r="H113" s="63">
        <v>342</v>
      </c>
      <c r="I113" s="63">
        <v>363</v>
      </c>
      <c r="J113" s="682">
        <f t="shared" si="20"/>
        <v>705</v>
      </c>
      <c r="K113" s="63">
        <v>342</v>
      </c>
      <c r="L113" s="63">
        <v>363</v>
      </c>
      <c r="M113" s="682">
        <f t="shared" si="21"/>
        <v>82</v>
      </c>
      <c r="N113" s="63">
        <v>40</v>
      </c>
      <c r="O113" s="63">
        <v>42</v>
      </c>
      <c r="P113" s="700">
        <f t="shared" si="22"/>
        <v>59</v>
      </c>
      <c r="Q113" s="454">
        <v>32</v>
      </c>
      <c r="R113" s="454">
        <v>27</v>
      </c>
      <c r="S113" s="63">
        <f t="shared" si="23"/>
        <v>4</v>
      </c>
      <c r="T113" s="63">
        <v>1</v>
      </c>
      <c r="U113" s="63">
        <v>3</v>
      </c>
      <c r="V113" s="63">
        <f aca="true" t="shared" si="31" ref="V113:V123">W113+X113</f>
        <v>0</v>
      </c>
      <c r="W113" s="63">
        <v>0</v>
      </c>
      <c r="X113" s="63">
        <v>0</v>
      </c>
      <c r="Y113" s="439"/>
      <c r="Z113" s="482"/>
      <c r="AA113" s="482"/>
      <c r="AB113" s="482"/>
      <c r="AC113" s="482"/>
      <c r="AD113" s="449"/>
      <c r="AE113" s="449"/>
      <c r="AF113" s="449"/>
      <c r="AG113" s="449"/>
      <c r="AH113" s="449"/>
      <c r="AI113" s="449"/>
      <c r="AJ113" s="449"/>
      <c r="AK113" s="449"/>
      <c r="AL113" s="450"/>
      <c r="AM113" s="483"/>
      <c r="AN113" s="483"/>
      <c r="AO113" s="483"/>
      <c r="AP113" s="483"/>
      <c r="AQ113" s="483"/>
      <c r="AR113" s="451"/>
      <c r="AS113" s="484"/>
      <c r="AT113" s="485"/>
      <c r="AU113" s="485"/>
      <c r="AV113" s="62"/>
      <c r="AW113" s="62"/>
      <c r="AX113" s="62"/>
      <c r="AY113" s="455"/>
      <c r="AZ113" s="455"/>
      <c r="BA113" s="455"/>
      <c r="BB113" s="455"/>
      <c r="BC113" s="455"/>
      <c r="BD113" s="455"/>
    </row>
    <row r="114" spans="1:56" s="15" customFormat="1" ht="19.5" customHeight="1">
      <c r="A114" s="650"/>
      <c r="B114" s="280">
        <v>92</v>
      </c>
      <c r="C114" s="277" t="s">
        <v>107</v>
      </c>
      <c r="D114" s="63">
        <f t="shared" si="30"/>
        <v>571</v>
      </c>
      <c r="E114" s="63">
        <v>304</v>
      </c>
      <c r="F114" s="63">
        <v>267</v>
      </c>
      <c r="G114" s="682">
        <f t="shared" si="28"/>
        <v>571</v>
      </c>
      <c r="H114" s="63">
        <v>304</v>
      </c>
      <c r="I114" s="63">
        <v>267</v>
      </c>
      <c r="J114" s="682">
        <f t="shared" si="20"/>
        <v>571</v>
      </c>
      <c r="K114" s="63">
        <v>304</v>
      </c>
      <c r="L114" s="63">
        <v>267</v>
      </c>
      <c r="M114" s="682">
        <f t="shared" si="21"/>
        <v>30</v>
      </c>
      <c r="N114" s="63">
        <v>18</v>
      </c>
      <c r="O114" s="63">
        <v>12</v>
      </c>
      <c r="P114" s="700">
        <f t="shared" si="22"/>
        <v>30</v>
      </c>
      <c r="Q114" s="63">
        <v>18</v>
      </c>
      <c r="R114" s="63">
        <v>12</v>
      </c>
      <c r="S114" s="63">
        <f t="shared" si="23"/>
        <v>9</v>
      </c>
      <c r="T114" s="63">
        <v>6</v>
      </c>
      <c r="U114" s="63">
        <v>3</v>
      </c>
      <c r="V114" s="63">
        <f t="shared" si="31"/>
        <v>9</v>
      </c>
      <c r="W114" s="63">
        <v>6</v>
      </c>
      <c r="X114" s="63">
        <v>3</v>
      </c>
      <c r="Y114" s="439"/>
      <c r="Z114" s="456"/>
      <c r="AA114" s="456"/>
      <c r="AB114" s="456"/>
      <c r="AC114" s="456"/>
      <c r="AD114" s="456"/>
      <c r="AE114" s="456"/>
      <c r="AF114" s="449"/>
      <c r="AG114" s="449"/>
      <c r="AH114" s="449"/>
      <c r="AI114" s="449"/>
      <c r="AJ114" s="449"/>
      <c r="AK114" s="449"/>
      <c r="AL114" s="457"/>
      <c r="AM114" s="457"/>
      <c r="AN114" s="457"/>
      <c r="AO114" s="457"/>
      <c r="AP114" s="457"/>
      <c r="AQ114" s="457"/>
      <c r="AR114" s="451"/>
      <c r="AS114" s="458"/>
      <c r="AT114" s="459"/>
      <c r="AU114" s="459"/>
      <c r="AV114" s="63"/>
      <c r="AW114" s="63"/>
      <c r="AX114" s="63"/>
      <c r="AY114" s="420"/>
      <c r="AZ114" s="420"/>
      <c r="BA114" s="420"/>
      <c r="BB114" s="420"/>
      <c r="BC114" s="420"/>
      <c r="BD114" s="420"/>
    </row>
    <row r="115" spans="1:56" s="15" customFormat="1" ht="19.5" customHeight="1">
      <c r="A115" s="650"/>
      <c r="B115" s="280">
        <v>93</v>
      </c>
      <c r="C115" s="277" t="s">
        <v>109</v>
      </c>
      <c r="D115" s="63">
        <f t="shared" si="30"/>
        <v>437</v>
      </c>
      <c r="E115" s="63">
        <v>248</v>
      </c>
      <c r="F115" s="63">
        <v>189</v>
      </c>
      <c r="G115" s="682">
        <f t="shared" si="28"/>
        <v>409</v>
      </c>
      <c r="H115" s="63">
        <v>231</v>
      </c>
      <c r="I115" s="63">
        <v>178</v>
      </c>
      <c r="J115" s="682">
        <f t="shared" si="20"/>
        <v>409</v>
      </c>
      <c r="K115" s="63">
        <v>231</v>
      </c>
      <c r="L115" s="63">
        <v>178</v>
      </c>
      <c r="M115" s="682">
        <v>33</v>
      </c>
      <c r="N115" s="63">
        <v>20</v>
      </c>
      <c r="O115" s="63">
        <v>13</v>
      </c>
      <c r="P115" s="700">
        <f t="shared" si="22"/>
        <v>29</v>
      </c>
      <c r="Q115" s="63">
        <v>15</v>
      </c>
      <c r="R115" s="63">
        <v>14</v>
      </c>
      <c r="S115" s="63">
        <f t="shared" si="23"/>
        <v>5</v>
      </c>
      <c r="T115" s="63">
        <v>4</v>
      </c>
      <c r="U115" s="63">
        <v>1</v>
      </c>
      <c r="V115" s="63">
        <f t="shared" si="31"/>
        <v>0</v>
      </c>
      <c r="W115" s="63">
        <v>0</v>
      </c>
      <c r="X115" s="63">
        <v>0</v>
      </c>
      <c r="Y115" s="439"/>
      <c r="Z115" s="449"/>
      <c r="AA115" s="449"/>
      <c r="AB115" s="449"/>
      <c r="AC115" s="449"/>
      <c r="AD115" s="449"/>
      <c r="AE115" s="449"/>
      <c r="AF115" s="449"/>
      <c r="AG115" s="449"/>
      <c r="AH115" s="449"/>
      <c r="AI115" s="449"/>
      <c r="AJ115" s="449"/>
      <c r="AK115" s="449"/>
      <c r="AL115" s="450"/>
      <c r="AM115" s="457"/>
      <c r="AN115" s="457"/>
      <c r="AO115" s="457"/>
      <c r="AP115" s="457"/>
      <c r="AQ115" s="457"/>
      <c r="AR115" s="451"/>
      <c r="AS115" s="458"/>
      <c r="AT115" s="459"/>
      <c r="AU115" s="459"/>
      <c r="AV115" s="63"/>
      <c r="AW115" s="63"/>
      <c r="AX115" s="63"/>
      <c r="AY115" s="420"/>
      <c r="AZ115" s="420"/>
      <c r="BA115" s="420"/>
      <c r="BB115" s="420"/>
      <c r="BC115" s="420"/>
      <c r="BD115" s="420"/>
    </row>
    <row r="116" spans="1:56" s="15" customFormat="1" ht="19.5" customHeight="1">
      <c r="A116" s="650"/>
      <c r="B116" s="280">
        <v>94</v>
      </c>
      <c r="C116" s="277" t="s">
        <v>110</v>
      </c>
      <c r="D116" s="63">
        <f t="shared" si="30"/>
        <v>439</v>
      </c>
      <c r="E116" s="63">
        <v>209</v>
      </c>
      <c r="F116" s="63">
        <v>230</v>
      </c>
      <c r="G116" s="682">
        <f t="shared" si="28"/>
        <v>379</v>
      </c>
      <c r="H116" s="63">
        <v>173</v>
      </c>
      <c r="I116" s="63">
        <v>206</v>
      </c>
      <c r="J116" s="682">
        <f t="shared" si="20"/>
        <v>379</v>
      </c>
      <c r="K116" s="63">
        <v>173</v>
      </c>
      <c r="L116" s="63">
        <v>206</v>
      </c>
      <c r="M116" s="682">
        <v>15</v>
      </c>
      <c r="N116" s="63">
        <v>11</v>
      </c>
      <c r="O116" s="63">
        <v>4</v>
      </c>
      <c r="P116" s="700">
        <f t="shared" si="22"/>
        <v>5</v>
      </c>
      <c r="Q116" s="63">
        <v>3</v>
      </c>
      <c r="R116" s="63">
        <v>2</v>
      </c>
      <c r="S116" s="63">
        <f t="shared" si="23"/>
        <v>5</v>
      </c>
      <c r="T116" s="63">
        <v>3</v>
      </c>
      <c r="U116" s="63">
        <v>2</v>
      </c>
      <c r="V116" s="63">
        <f t="shared" si="31"/>
        <v>0</v>
      </c>
      <c r="W116" s="63">
        <v>0</v>
      </c>
      <c r="X116" s="63">
        <v>0</v>
      </c>
      <c r="Y116" s="439"/>
      <c r="Z116" s="456"/>
      <c r="AA116" s="456"/>
      <c r="AB116" s="456"/>
      <c r="AC116" s="456"/>
      <c r="AD116" s="456"/>
      <c r="AE116" s="456"/>
      <c r="AF116" s="449"/>
      <c r="AG116" s="449"/>
      <c r="AH116" s="449"/>
      <c r="AI116" s="449"/>
      <c r="AJ116" s="449"/>
      <c r="AK116" s="449"/>
      <c r="AL116" s="457"/>
      <c r="AM116" s="457"/>
      <c r="AN116" s="457"/>
      <c r="AO116" s="457"/>
      <c r="AP116" s="457"/>
      <c r="AQ116" s="457"/>
      <c r="AR116" s="451"/>
      <c r="AS116" s="458"/>
      <c r="AT116" s="459"/>
      <c r="AU116" s="459"/>
      <c r="AV116" s="454"/>
      <c r="AW116" s="454"/>
      <c r="AX116" s="454"/>
      <c r="AY116" s="420"/>
      <c r="AZ116" s="420"/>
      <c r="BA116" s="420"/>
      <c r="BB116" s="420"/>
      <c r="BC116" s="420"/>
      <c r="BD116" s="420"/>
    </row>
    <row r="117" spans="1:56" s="15" customFormat="1" ht="19.5" customHeight="1">
      <c r="A117" s="650"/>
      <c r="B117" s="280">
        <v>95</v>
      </c>
      <c r="C117" s="277" t="s">
        <v>104</v>
      </c>
      <c r="D117" s="63">
        <f t="shared" si="30"/>
        <v>975</v>
      </c>
      <c r="E117" s="63">
        <v>497</v>
      </c>
      <c r="F117" s="63">
        <v>478</v>
      </c>
      <c r="G117" s="682">
        <f t="shared" si="28"/>
        <v>930</v>
      </c>
      <c r="H117" s="63">
        <v>481</v>
      </c>
      <c r="I117" s="63">
        <v>449</v>
      </c>
      <c r="J117" s="682">
        <f t="shared" si="20"/>
        <v>930</v>
      </c>
      <c r="K117" s="63">
        <v>481</v>
      </c>
      <c r="L117" s="63">
        <v>449</v>
      </c>
      <c r="M117" s="682">
        <v>81</v>
      </c>
      <c r="N117" s="63">
        <v>37</v>
      </c>
      <c r="O117" s="63">
        <v>44</v>
      </c>
      <c r="P117" s="700">
        <f t="shared" si="22"/>
        <v>57</v>
      </c>
      <c r="Q117" s="63">
        <v>29</v>
      </c>
      <c r="R117" s="63">
        <v>28</v>
      </c>
      <c r="S117" s="63">
        <f t="shared" si="23"/>
        <v>0</v>
      </c>
      <c r="T117" s="63">
        <v>0</v>
      </c>
      <c r="U117" s="63">
        <v>0</v>
      </c>
      <c r="V117" s="63">
        <f t="shared" si="31"/>
        <v>0</v>
      </c>
      <c r="W117" s="63">
        <v>0</v>
      </c>
      <c r="X117" s="63">
        <v>0</v>
      </c>
      <c r="Y117" s="439"/>
      <c r="Z117" s="456"/>
      <c r="AA117" s="456"/>
      <c r="AB117" s="456"/>
      <c r="AC117" s="456"/>
      <c r="AD117" s="456"/>
      <c r="AE117" s="456"/>
      <c r="AF117" s="449"/>
      <c r="AG117" s="449"/>
      <c r="AH117" s="449"/>
      <c r="AI117" s="449"/>
      <c r="AJ117" s="449"/>
      <c r="AK117" s="449"/>
      <c r="AL117" s="457"/>
      <c r="AM117" s="457"/>
      <c r="AN117" s="457"/>
      <c r="AO117" s="457"/>
      <c r="AP117" s="457"/>
      <c r="AQ117" s="457"/>
      <c r="AR117" s="451"/>
      <c r="AS117" s="458"/>
      <c r="AT117" s="459"/>
      <c r="AU117" s="459"/>
      <c r="AV117" s="454"/>
      <c r="AW117" s="454"/>
      <c r="AX117" s="454"/>
      <c r="AY117" s="420"/>
      <c r="AZ117" s="420"/>
      <c r="BA117" s="420"/>
      <c r="BB117" s="420"/>
      <c r="BC117" s="420"/>
      <c r="BD117" s="420"/>
    </row>
    <row r="118" spans="1:56" s="15" customFormat="1" ht="19.5" customHeight="1">
      <c r="A118" s="650"/>
      <c r="B118" s="280">
        <v>96</v>
      </c>
      <c r="C118" s="277" t="s">
        <v>112</v>
      </c>
      <c r="D118" s="63">
        <f t="shared" si="30"/>
        <v>366</v>
      </c>
      <c r="E118" s="63">
        <v>184</v>
      </c>
      <c r="F118" s="63">
        <v>182</v>
      </c>
      <c r="G118" s="682">
        <f t="shared" si="28"/>
        <v>339</v>
      </c>
      <c r="H118" s="63">
        <v>179</v>
      </c>
      <c r="I118" s="63">
        <v>160</v>
      </c>
      <c r="J118" s="682">
        <f t="shared" si="20"/>
        <v>339</v>
      </c>
      <c r="K118" s="63">
        <v>179</v>
      </c>
      <c r="L118" s="63">
        <v>160</v>
      </c>
      <c r="M118" s="682">
        <v>24</v>
      </c>
      <c r="N118" s="63">
        <v>12</v>
      </c>
      <c r="O118" s="63">
        <v>12</v>
      </c>
      <c r="P118" s="700">
        <f t="shared" si="22"/>
        <v>18</v>
      </c>
      <c r="Q118" s="63">
        <v>8</v>
      </c>
      <c r="R118" s="63">
        <v>10</v>
      </c>
      <c r="S118" s="63">
        <f t="shared" si="23"/>
        <v>5</v>
      </c>
      <c r="T118" s="63">
        <v>5</v>
      </c>
      <c r="U118" s="63">
        <v>0</v>
      </c>
      <c r="V118" s="63">
        <f t="shared" si="31"/>
        <v>0</v>
      </c>
      <c r="W118" s="63">
        <v>0</v>
      </c>
      <c r="X118" s="63">
        <v>0</v>
      </c>
      <c r="Y118" s="439"/>
      <c r="Z118" s="456"/>
      <c r="AA118" s="456"/>
      <c r="AB118" s="456"/>
      <c r="AC118" s="456"/>
      <c r="AD118" s="456"/>
      <c r="AE118" s="456"/>
      <c r="AF118" s="449"/>
      <c r="AG118" s="449"/>
      <c r="AH118" s="449"/>
      <c r="AI118" s="449"/>
      <c r="AJ118" s="449"/>
      <c r="AK118" s="449"/>
      <c r="AL118" s="457"/>
      <c r="AM118" s="457"/>
      <c r="AN118" s="457"/>
      <c r="AO118" s="457"/>
      <c r="AP118" s="457"/>
      <c r="AQ118" s="457"/>
      <c r="AR118" s="451"/>
      <c r="AS118" s="458"/>
      <c r="AT118" s="459"/>
      <c r="AU118" s="459"/>
      <c r="AV118" s="454"/>
      <c r="AW118" s="454"/>
      <c r="AX118" s="454"/>
      <c r="AY118" s="420"/>
      <c r="AZ118" s="420"/>
      <c r="BA118" s="420"/>
      <c r="BB118" s="420"/>
      <c r="BC118" s="420"/>
      <c r="BD118" s="420"/>
    </row>
    <row r="119" spans="1:56" s="15" customFormat="1" ht="19.5" customHeight="1">
      <c r="A119" s="650"/>
      <c r="B119" s="280">
        <v>97</v>
      </c>
      <c r="C119" s="277" t="s">
        <v>34</v>
      </c>
      <c r="D119" s="63">
        <f t="shared" si="30"/>
        <v>1080</v>
      </c>
      <c r="E119" s="63">
        <v>530</v>
      </c>
      <c r="F119" s="63">
        <v>550</v>
      </c>
      <c r="G119" s="682">
        <f t="shared" si="28"/>
        <v>1080</v>
      </c>
      <c r="H119" s="63">
        <v>530</v>
      </c>
      <c r="I119" s="63">
        <v>550</v>
      </c>
      <c r="J119" s="682">
        <f t="shared" si="20"/>
        <v>1080</v>
      </c>
      <c r="K119" s="63">
        <v>530</v>
      </c>
      <c r="L119" s="63">
        <v>550</v>
      </c>
      <c r="M119" s="682">
        <v>120</v>
      </c>
      <c r="N119" s="63">
        <v>51</v>
      </c>
      <c r="O119" s="63">
        <v>69</v>
      </c>
      <c r="P119" s="700">
        <f t="shared" si="22"/>
        <v>106</v>
      </c>
      <c r="Q119" s="63">
        <v>48</v>
      </c>
      <c r="R119" s="63">
        <v>58</v>
      </c>
      <c r="S119" s="63">
        <f t="shared" si="23"/>
        <v>5</v>
      </c>
      <c r="T119" s="63">
        <v>3</v>
      </c>
      <c r="U119" s="63">
        <v>2</v>
      </c>
      <c r="V119" s="63">
        <f t="shared" si="31"/>
        <v>0</v>
      </c>
      <c r="W119" s="63">
        <v>0</v>
      </c>
      <c r="X119" s="63">
        <v>0</v>
      </c>
      <c r="Y119" s="439"/>
      <c r="Z119" s="456"/>
      <c r="AA119" s="456"/>
      <c r="AB119" s="456"/>
      <c r="AC119" s="456"/>
      <c r="AD119" s="456"/>
      <c r="AE119" s="456"/>
      <c r="AF119" s="449"/>
      <c r="AG119" s="449"/>
      <c r="AH119" s="449"/>
      <c r="AI119" s="449"/>
      <c r="AJ119" s="449"/>
      <c r="AK119" s="449"/>
      <c r="AL119" s="457"/>
      <c r="AM119" s="457"/>
      <c r="AN119" s="457"/>
      <c r="AO119" s="457"/>
      <c r="AP119" s="457"/>
      <c r="AQ119" s="457"/>
      <c r="AR119" s="451"/>
      <c r="AS119" s="458"/>
      <c r="AT119" s="459"/>
      <c r="AU119" s="459"/>
      <c r="AV119" s="454"/>
      <c r="AW119" s="454"/>
      <c r="AX119" s="454"/>
      <c r="AY119" s="420"/>
      <c r="AZ119" s="420"/>
      <c r="BA119" s="420"/>
      <c r="BB119" s="420"/>
      <c r="BC119" s="420"/>
      <c r="BD119" s="420"/>
    </row>
    <row r="120" spans="1:56" s="15" customFormat="1" ht="19.5" customHeight="1">
      <c r="A120" s="650"/>
      <c r="B120" s="280">
        <v>98</v>
      </c>
      <c r="C120" s="277" t="s">
        <v>108</v>
      </c>
      <c r="D120" s="63">
        <f t="shared" si="30"/>
        <v>705</v>
      </c>
      <c r="E120" s="63">
        <v>369</v>
      </c>
      <c r="F120" s="63">
        <v>336</v>
      </c>
      <c r="G120" s="682">
        <f t="shared" si="28"/>
        <v>691</v>
      </c>
      <c r="H120" s="63">
        <v>360</v>
      </c>
      <c r="I120" s="63">
        <v>331</v>
      </c>
      <c r="J120" s="682">
        <f t="shared" si="20"/>
        <v>691</v>
      </c>
      <c r="K120" s="63">
        <v>360</v>
      </c>
      <c r="L120" s="63">
        <v>331</v>
      </c>
      <c r="M120" s="682">
        <v>39</v>
      </c>
      <c r="N120" s="63">
        <v>18</v>
      </c>
      <c r="O120" s="63">
        <v>21</v>
      </c>
      <c r="P120" s="700">
        <f t="shared" si="22"/>
        <v>39</v>
      </c>
      <c r="Q120" s="63">
        <v>18</v>
      </c>
      <c r="R120" s="63">
        <v>21</v>
      </c>
      <c r="S120" s="63">
        <f t="shared" si="23"/>
        <v>9</v>
      </c>
      <c r="T120" s="63">
        <v>9</v>
      </c>
      <c r="U120" s="63">
        <v>0</v>
      </c>
      <c r="V120" s="63">
        <f t="shared" si="31"/>
        <v>9</v>
      </c>
      <c r="W120" s="63">
        <v>9</v>
      </c>
      <c r="X120" s="63">
        <v>0</v>
      </c>
      <c r="Y120" s="439"/>
      <c r="Z120" s="456"/>
      <c r="AA120" s="456"/>
      <c r="AB120" s="456"/>
      <c r="AC120" s="456"/>
      <c r="AD120" s="456"/>
      <c r="AE120" s="456"/>
      <c r="AF120" s="449"/>
      <c r="AG120" s="449"/>
      <c r="AH120" s="449"/>
      <c r="AI120" s="449"/>
      <c r="AJ120" s="449"/>
      <c r="AK120" s="449"/>
      <c r="AL120" s="457"/>
      <c r="AM120" s="457"/>
      <c r="AN120" s="457"/>
      <c r="AO120" s="457"/>
      <c r="AP120" s="457"/>
      <c r="AQ120" s="457"/>
      <c r="AR120" s="451"/>
      <c r="AS120" s="458"/>
      <c r="AT120" s="459"/>
      <c r="AU120" s="459"/>
      <c r="AV120" s="454"/>
      <c r="AW120" s="454"/>
      <c r="AX120" s="454"/>
      <c r="AY120" s="420"/>
      <c r="AZ120" s="420"/>
      <c r="BA120" s="420"/>
      <c r="BB120" s="420"/>
      <c r="BC120" s="420"/>
      <c r="BD120" s="420"/>
    </row>
    <row r="121" spans="1:56" s="15" customFormat="1" ht="19.5" customHeight="1">
      <c r="A121" s="650"/>
      <c r="B121" s="280">
        <v>99</v>
      </c>
      <c r="C121" s="277" t="s">
        <v>106</v>
      </c>
      <c r="D121" s="63">
        <f t="shared" si="30"/>
        <v>991</v>
      </c>
      <c r="E121" s="63">
        <v>529</v>
      </c>
      <c r="F121" s="63">
        <v>462</v>
      </c>
      <c r="G121" s="682">
        <f t="shared" si="28"/>
        <v>978</v>
      </c>
      <c r="H121" s="63">
        <v>519</v>
      </c>
      <c r="I121" s="63">
        <v>459</v>
      </c>
      <c r="J121" s="682">
        <f t="shared" si="20"/>
        <v>978</v>
      </c>
      <c r="K121" s="63">
        <v>519</v>
      </c>
      <c r="L121" s="63">
        <v>459</v>
      </c>
      <c r="M121" s="682">
        <v>9</v>
      </c>
      <c r="N121" s="63">
        <v>4</v>
      </c>
      <c r="O121" s="63">
        <v>5</v>
      </c>
      <c r="P121" s="700">
        <f t="shared" si="22"/>
        <v>9</v>
      </c>
      <c r="Q121" s="63">
        <v>5</v>
      </c>
      <c r="R121" s="63">
        <v>4</v>
      </c>
      <c r="S121" s="63">
        <f t="shared" si="23"/>
        <v>11</v>
      </c>
      <c r="T121" s="63">
        <v>5</v>
      </c>
      <c r="U121" s="63">
        <v>6</v>
      </c>
      <c r="V121" s="63">
        <f t="shared" si="31"/>
        <v>6</v>
      </c>
      <c r="W121" s="63">
        <v>6</v>
      </c>
      <c r="X121" s="63">
        <v>0</v>
      </c>
      <c r="Y121" s="439"/>
      <c r="Z121" s="456"/>
      <c r="AA121" s="456"/>
      <c r="AB121" s="456"/>
      <c r="AC121" s="456"/>
      <c r="AD121" s="456"/>
      <c r="AE121" s="456"/>
      <c r="AF121" s="449"/>
      <c r="AG121" s="449"/>
      <c r="AH121" s="449"/>
      <c r="AI121" s="449"/>
      <c r="AJ121" s="449"/>
      <c r="AK121" s="449"/>
      <c r="AL121" s="457"/>
      <c r="AM121" s="457"/>
      <c r="AN121" s="457"/>
      <c r="AO121" s="457"/>
      <c r="AP121" s="457"/>
      <c r="AQ121" s="457"/>
      <c r="AR121" s="451"/>
      <c r="AS121" s="458"/>
      <c r="AT121" s="459"/>
      <c r="AU121" s="459"/>
      <c r="AV121" s="454"/>
      <c r="AW121" s="454"/>
      <c r="AX121" s="454"/>
      <c r="AY121" s="420"/>
      <c r="AZ121" s="420"/>
      <c r="BA121" s="420"/>
      <c r="BB121" s="420"/>
      <c r="BC121" s="420"/>
      <c r="BD121" s="420"/>
    </row>
    <row r="122" spans="1:56" s="15" customFormat="1" ht="19.5" customHeight="1">
      <c r="A122" s="650"/>
      <c r="B122" s="280">
        <v>100</v>
      </c>
      <c r="C122" s="277" t="s">
        <v>32</v>
      </c>
      <c r="D122" s="63">
        <f t="shared" si="30"/>
        <v>444</v>
      </c>
      <c r="E122" s="63">
        <v>241</v>
      </c>
      <c r="F122" s="63">
        <v>203</v>
      </c>
      <c r="G122" s="682">
        <f t="shared" si="28"/>
        <v>434</v>
      </c>
      <c r="H122" s="63">
        <v>237</v>
      </c>
      <c r="I122" s="63">
        <v>197</v>
      </c>
      <c r="J122" s="682">
        <f t="shared" si="20"/>
        <v>434</v>
      </c>
      <c r="K122" s="63">
        <v>237</v>
      </c>
      <c r="L122" s="63">
        <v>197</v>
      </c>
      <c r="M122" s="682">
        <v>13</v>
      </c>
      <c r="N122" s="63">
        <v>6</v>
      </c>
      <c r="O122" s="63">
        <v>7</v>
      </c>
      <c r="P122" s="700">
        <f t="shared" si="22"/>
        <v>19</v>
      </c>
      <c r="Q122" s="63">
        <v>9</v>
      </c>
      <c r="R122" s="63">
        <v>10</v>
      </c>
      <c r="S122" s="63">
        <f t="shared" si="23"/>
        <v>7</v>
      </c>
      <c r="T122" s="63">
        <v>5</v>
      </c>
      <c r="U122" s="63">
        <v>2</v>
      </c>
      <c r="V122" s="63">
        <f t="shared" si="31"/>
        <v>0</v>
      </c>
      <c r="W122" s="63">
        <v>0</v>
      </c>
      <c r="X122" s="63">
        <v>0</v>
      </c>
      <c r="Y122" s="439"/>
      <c r="Z122" s="456"/>
      <c r="AA122" s="456"/>
      <c r="AB122" s="456"/>
      <c r="AC122" s="456"/>
      <c r="AD122" s="456"/>
      <c r="AE122" s="456"/>
      <c r="AF122" s="449"/>
      <c r="AG122" s="449"/>
      <c r="AH122" s="449"/>
      <c r="AI122" s="449"/>
      <c r="AJ122" s="449"/>
      <c r="AK122" s="449"/>
      <c r="AL122" s="457"/>
      <c r="AM122" s="457"/>
      <c r="AN122" s="457"/>
      <c r="AO122" s="457"/>
      <c r="AP122" s="457"/>
      <c r="AQ122" s="457"/>
      <c r="AR122" s="451"/>
      <c r="AS122" s="458"/>
      <c r="AT122" s="459"/>
      <c r="AU122" s="459"/>
      <c r="AV122" s="454"/>
      <c r="AW122" s="454"/>
      <c r="AX122" s="454"/>
      <c r="AY122" s="420"/>
      <c r="AZ122" s="420"/>
      <c r="BA122" s="420"/>
      <c r="BB122" s="420"/>
      <c r="BC122" s="420"/>
      <c r="BD122" s="420"/>
    </row>
    <row r="123" spans="1:56" s="15" customFormat="1" ht="19.5" customHeight="1">
      <c r="A123" s="650"/>
      <c r="B123" s="280">
        <v>101</v>
      </c>
      <c r="C123" s="277" t="s">
        <v>114</v>
      </c>
      <c r="D123" s="63">
        <f t="shared" si="30"/>
        <v>547</v>
      </c>
      <c r="E123" s="63">
        <v>289</v>
      </c>
      <c r="F123" s="63">
        <v>258</v>
      </c>
      <c r="G123" s="682">
        <f t="shared" si="28"/>
        <v>540</v>
      </c>
      <c r="H123" s="63">
        <v>285</v>
      </c>
      <c r="I123" s="63">
        <v>255</v>
      </c>
      <c r="J123" s="682">
        <f t="shared" si="20"/>
        <v>540</v>
      </c>
      <c r="K123" s="63">
        <v>285</v>
      </c>
      <c r="L123" s="63">
        <v>255</v>
      </c>
      <c r="M123" s="682">
        <v>37</v>
      </c>
      <c r="N123" s="63">
        <v>17</v>
      </c>
      <c r="O123" s="63">
        <v>20</v>
      </c>
      <c r="P123" s="700">
        <f t="shared" si="22"/>
        <v>38</v>
      </c>
      <c r="Q123" s="63">
        <v>18</v>
      </c>
      <c r="R123" s="63">
        <v>20</v>
      </c>
      <c r="S123" s="63">
        <f t="shared" si="23"/>
        <v>5</v>
      </c>
      <c r="T123" s="63">
        <v>5</v>
      </c>
      <c r="U123" s="63">
        <v>0</v>
      </c>
      <c r="V123" s="63">
        <f t="shared" si="31"/>
        <v>0</v>
      </c>
      <c r="W123" s="63">
        <v>0</v>
      </c>
      <c r="X123" s="63">
        <v>0</v>
      </c>
      <c r="Y123" s="439"/>
      <c r="Z123" s="456"/>
      <c r="AA123" s="456"/>
      <c r="AB123" s="456"/>
      <c r="AC123" s="456"/>
      <c r="AD123" s="456"/>
      <c r="AE123" s="456"/>
      <c r="AF123" s="449"/>
      <c r="AG123" s="449"/>
      <c r="AH123" s="449"/>
      <c r="AI123" s="449"/>
      <c r="AJ123" s="449"/>
      <c r="AK123" s="449"/>
      <c r="AL123" s="457"/>
      <c r="AM123" s="457"/>
      <c r="AN123" s="457"/>
      <c r="AO123" s="457"/>
      <c r="AP123" s="457"/>
      <c r="AQ123" s="457"/>
      <c r="AR123" s="451"/>
      <c r="AS123" s="458"/>
      <c r="AT123" s="459"/>
      <c r="AU123" s="459"/>
      <c r="AV123" s="454"/>
      <c r="AW123" s="454"/>
      <c r="AX123" s="454"/>
      <c r="AY123" s="420"/>
      <c r="AZ123" s="420"/>
      <c r="BA123" s="420"/>
      <c r="BB123" s="420"/>
      <c r="BC123" s="420"/>
      <c r="BD123" s="420"/>
    </row>
    <row r="124" spans="1:56" s="15" customFormat="1" ht="19.5" customHeight="1">
      <c r="A124" s="650"/>
      <c r="B124" s="688">
        <v>102</v>
      </c>
      <c r="C124" s="641" t="s">
        <v>111</v>
      </c>
      <c r="D124" s="494">
        <f t="shared" si="30"/>
        <v>662</v>
      </c>
      <c r="E124" s="494">
        <v>335</v>
      </c>
      <c r="F124" s="494">
        <v>327</v>
      </c>
      <c r="G124" s="692">
        <f t="shared" si="28"/>
        <v>662</v>
      </c>
      <c r="H124" s="494">
        <v>355</v>
      </c>
      <c r="I124" s="494">
        <v>307</v>
      </c>
      <c r="J124" s="692">
        <f t="shared" si="20"/>
        <v>662</v>
      </c>
      <c r="K124" s="494">
        <v>355</v>
      </c>
      <c r="L124" s="494">
        <v>307</v>
      </c>
      <c r="M124" s="692">
        <v>51</v>
      </c>
      <c r="N124" s="494">
        <v>23</v>
      </c>
      <c r="O124" s="494">
        <v>28</v>
      </c>
      <c r="P124" s="701">
        <f t="shared" si="22"/>
        <v>70</v>
      </c>
      <c r="Q124" s="229">
        <v>36</v>
      </c>
      <c r="R124" s="229">
        <v>34</v>
      </c>
      <c r="S124" s="684">
        <f t="shared" si="23"/>
        <v>18</v>
      </c>
      <c r="T124" s="229">
        <v>14</v>
      </c>
      <c r="U124" s="229">
        <v>4</v>
      </c>
      <c r="V124" s="684">
        <f t="shared" si="24"/>
        <v>16</v>
      </c>
      <c r="W124" s="229">
        <v>8</v>
      </c>
      <c r="X124" s="229">
        <v>8</v>
      </c>
      <c r="Y124" s="439"/>
      <c r="Z124" s="456"/>
      <c r="AA124" s="456"/>
      <c r="AB124" s="456"/>
      <c r="AC124" s="456"/>
      <c r="AD124" s="456"/>
      <c r="AE124" s="456"/>
      <c r="AF124" s="449"/>
      <c r="AG124" s="449"/>
      <c r="AH124" s="449"/>
      <c r="AI124" s="449"/>
      <c r="AJ124" s="449"/>
      <c r="AK124" s="449"/>
      <c r="AL124" s="457"/>
      <c r="AM124" s="457"/>
      <c r="AN124" s="457"/>
      <c r="AO124" s="457"/>
      <c r="AP124" s="457"/>
      <c r="AQ124" s="457"/>
      <c r="AR124" s="451"/>
      <c r="AS124" s="458"/>
      <c r="AT124" s="459"/>
      <c r="AU124" s="459"/>
      <c r="AV124" s="454"/>
      <c r="AW124" s="454"/>
      <c r="AX124" s="454"/>
      <c r="AY124" s="420"/>
      <c r="AZ124" s="420"/>
      <c r="BA124" s="420"/>
      <c r="BB124" s="420"/>
      <c r="BC124" s="420"/>
      <c r="BD124" s="420"/>
    </row>
    <row r="125" spans="1:56" s="22" customFormat="1" ht="19.5" customHeight="1">
      <c r="A125" s="651"/>
      <c r="B125" s="685"/>
      <c r="C125" s="468" t="s">
        <v>132</v>
      </c>
      <c r="D125" s="469">
        <f>SUM(D112:D124)</f>
        <v>8200</v>
      </c>
      <c r="E125" s="469">
        <f aca="true" t="shared" si="32" ref="E125:K125">SUM(E112:E124)</f>
        <v>4232</v>
      </c>
      <c r="F125" s="469">
        <f t="shared" si="32"/>
        <v>3968</v>
      </c>
      <c r="G125" s="469">
        <f t="shared" si="32"/>
        <v>7996</v>
      </c>
      <c r="H125" s="469">
        <f t="shared" si="32"/>
        <v>4151</v>
      </c>
      <c r="I125" s="469">
        <f t="shared" si="32"/>
        <v>3845</v>
      </c>
      <c r="J125" s="469">
        <f t="shared" si="32"/>
        <v>7996</v>
      </c>
      <c r="K125" s="469">
        <f t="shared" si="32"/>
        <v>4151</v>
      </c>
      <c r="L125" s="469">
        <f aca="true" t="shared" si="33" ref="L125:X125">SUM(L112:L124)</f>
        <v>3845</v>
      </c>
      <c r="M125" s="469">
        <f t="shared" si="33"/>
        <v>541</v>
      </c>
      <c r="N125" s="469">
        <f t="shared" si="33"/>
        <v>263</v>
      </c>
      <c r="O125" s="469">
        <f t="shared" si="33"/>
        <v>278</v>
      </c>
      <c r="P125" s="469">
        <f t="shared" si="33"/>
        <v>487</v>
      </c>
      <c r="Q125" s="469">
        <f t="shared" si="33"/>
        <v>245</v>
      </c>
      <c r="R125" s="469">
        <f t="shared" si="33"/>
        <v>242</v>
      </c>
      <c r="S125" s="469">
        <f t="shared" si="33"/>
        <v>87</v>
      </c>
      <c r="T125" s="469">
        <f t="shared" si="33"/>
        <v>63</v>
      </c>
      <c r="U125" s="469">
        <f t="shared" si="33"/>
        <v>24</v>
      </c>
      <c r="V125" s="469">
        <f t="shared" si="33"/>
        <v>46</v>
      </c>
      <c r="W125" s="469">
        <f t="shared" si="33"/>
        <v>32</v>
      </c>
      <c r="X125" s="469">
        <f t="shared" si="33"/>
        <v>14</v>
      </c>
      <c r="Y125" s="439"/>
      <c r="Z125" s="608"/>
      <c r="AA125" s="608"/>
      <c r="AB125" s="608"/>
      <c r="AC125" s="608"/>
      <c r="AD125" s="608"/>
      <c r="AE125" s="608"/>
      <c r="AF125" s="470"/>
      <c r="AG125" s="470"/>
      <c r="AH125" s="470"/>
      <c r="AI125" s="470"/>
      <c r="AJ125" s="470"/>
      <c r="AK125" s="470"/>
      <c r="AL125" s="609"/>
      <c r="AM125" s="609"/>
      <c r="AN125" s="609"/>
      <c r="AO125" s="609"/>
      <c r="AP125" s="609"/>
      <c r="AQ125" s="609"/>
      <c r="AR125" s="472"/>
      <c r="AS125" s="610"/>
      <c r="AT125" s="611"/>
      <c r="AU125" s="611"/>
      <c r="AV125" s="475"/>
      <c r="AW125" s="475"/>
      <c r="AX125" s="475"/>
      <c r="AY125" s="612"/>
      <c r="AZ125" s="612"/>
      <c r="BA125" s="612"/>
      <c r="BB125" s="612"/>
      <c r="BC125" s="612"/>
      <c r="BD125" s="612"/>
    </row>
    <row r="126" spans="1:56" s="323" customFormat="1" ht="19.5" customHeight="1">
      <c r="A126" s="652"/>
      <c r="B126" s="680">
        <v>103</v>
      </c>
      <c r="C126" s="276" t="s">
        <v>116</v>
      </c>
      <c r="D126" s="62">
        <f aca="true" t="shared" si="34" ref="D126:D134">E126+F126</f>
        <v>467</v>
      </c>
      <c r="E126" s="559">
        <v>247</v>
      </c>
      <c r="F126" s="559">
        <v>220</v>
      </c>
      <c r="G126" s="62">
        <f t="shared" si="28"/>
        <v>467</v>
      </c>
      <c r="H126" s="559">
        <v>247</v>
      </c>
      <c r="I126" s="559">
        <v>220</v>
      </c>
      <c r="J126" s="62">
        <f t="shared" si="20"/>
        <v>467</v>
      </c>
      <c r="K126" s="559">
        <v>247</v>
      </c>
      <c r="L126" s="559">
        <v>220</v>
      </c>
      <c r="M126" s="62">
        <f t="shared" si="21"/>
        <v>51</v>
      </c>
      <c r="N126" s="559">
        <v>33</v>
      </c>
      <c r="O126" s="559">
        <v>18</v>
      </c>
      <c r="P126" s="62">
        <f t="shared" si="22"/>
        <v>51</v>
      </c>
      <c r="Q126" s="559">
        <v>33</v>
      </c>
      <c r="R126" s="559">
        <v>18</v>
      </c>
      <c r="S126" s="62">
        <f t="shared" si="23"/>
        <v>11</v>
      </c>
      <c r="T126" s="559">
        <v>4</v>
      </c>
      <c r="U126" s="559">
        <v>7</v>
      </c>
      <c r="V126" s="62">
        <f t="shared" si="24"/>
        <v>5</v>
      </c>
      <c r="W126" s="559">
        <v>2</v>
      </c>
      <c r="X126" s="559">
        <v>3</v>
      </c>
      <c r="Y126" s="439"/>
      <c r="Z126" s="509"/>
      <c r="AA126" s="509"/>
      <c r="AB126" s="509"/>
      <c r="AC126" s="509"/>
      <c r="AD126" s="509"/>
      <c r="AE126" s="509"/>
      <c r="AF126" s="509"/>
      <c r="AG126" s="509"/>
      <c r="AH126" s="509"/>
      <c r="AI126" s="509"/>
      <c r="AJ126" s="509"/>
      <c r="AK126" s="509"/>
      <c r="AL126" s="510"/>
      <c r="AM126" s="510"/>
      <c r="AN126" s="510"/>
      <c r="AO126" s="510"/>
      <c r="AP126" s="510"/>
      <c r="AQ126" s="510"/>
      <c r="AR126" s="511"/>
      <c r="AS126" s="510"/>
      <c r="AT126" s="512"/>
      <c r="AU126" s="512"/>
      <c r="AV126" s="512"/>
      <c r="AW126" s="512"/>
      <c r="AX126" s="512"/>
      <c r="AY126" s="476"/>
      <c r="AZ126" s="476"/>
      <c r="BA126" s="476"/>
      <c r="BB126" s="476"/>
      <c r="BC126" s="476"/>
      <c r="BD126" s="476"/>
    </row>
    <row r="127" spans="1:56" s="162" customFormat="1" ht="19.5" customHeight="1">
      <c r="A127" s="650"/>
      <c r="B127" s="280">
        <v>104</v>
      </c>
      <c r="C127" s="277" t="s">
        <v>225</v>
      </c>
      <c r="D127" s="63">
        <f t="shared" si="34"/>
        <v>471</v>
      </c>
      <c r="E127" s="63">
        <v>230</v>
      </c>
      <c r="F127" s="63">
        <v>241</v>
      </c>
      <c r="G127" s="63">
        <f t="shared" si="28"/>
        <v>471</v>
      </c>
      <c r="H127" s="63">
        <v>230</v>
      </c>
      <c r="I127" s="63">
        <v>241</v>
      </c>
      <c r="J127" s="63">
        <f t="shared" si="20"/>
        <v>471</v>
      </c>
      <c r="K127" s="63">
        <v>230</v>
      </c>
      <c r="L127" s="63">
        <v>241</v>
      </c>
      <c r="M127" s="63">
        <f t="shared" si="21"/>
        <v>53</v>
      </c>
      <c r="N127" s="63">
        <v>25</v>
      </c>
      <c r="O127" s="63">
        <v>28</v>
      </c>
      <c r="P127" s="63">
        <f t="shared" si="22"/>
        <v>37</v>
      </c>
      <c r="Q127" s="63">
        <v>17</v>
      </c>
      <c r="R127" s="63">
        <v>20</v>
      </c>
      <c r="S127" s="63">
        <f t="shared" si="23"/>
        <v>10</v>
      </c>
      <c r="T127" s="63">
        <v>8</v>
      </c>
      <c r="U127" s="63">
        <v>2</v>
      </c>
      <c r="V127" s="63">
        <f t="shared" si="24"/>
        <v>1</v>
      </c>
      <c r="W127" s="63">
        <v>1</v>
      </c>
      <c r="X127" s="63">
        <v>0</v>
      </c>
      <c r="Y127" s="439"/>
      <c r="Z127" s="482"/>
      <c r="AA127" s="482"/>
      <c r="AB127" s="482"/>
      <c r="AC127" s="482"/>
      <c r="AD127" s="482"/>
      <c r="AE127" s="482"/>
      <c r="AF127" s="482"/>
      <c r="AG127" s="482"/>
      <c r="AH127" s="482"/>
      <c r="AI127" s="482"/>
      <c r="AJ127" s="482"/>
      <c r="AK127" s="482"/>
      <c r="AL127" s="483"/>
      <c r="AM127" s="483"/>
      <c r="AN127" s="483"/>
      <c r="AO127" s="483"/>
      <c r="AP127" s="483"/>
      <c r="AQ127" s="483"/>
      <c r="AR127" s="483"/>
      <c r="AS127" s="484"/>
      <c r="AT127" s="485"/>
      <c r="AU127" s="485"/>
      <c r="AV127" s="62"/>
      <c r="AW127" s="62"/>
      <c r="AX127" s="62"/>
      <c r="AY127" s="418"/>
      <c r="AZ127" s="418"/>
      <c r="BA127" s="418"/>
      <c r="BB127" s="418"/>
      <c r="BC127" s="418"/>
      <c r="BD127" s="418"/>
    </row>
    <row r="128" spans="1:56" s="162" customFormat="1" ht="19.5" customHeight="1">
      <c r="A128" s="650"/>
      <c r="B128" s="280">
        <v>105</v>
      </c>
      <c r="C128" s="277" t="s">
        <v>44</v>
      </c>
      <c r="D128" s="63">
        <f t="shared" si="34"/>
        <v>1722</v>
      </c>
      <c r="E128" s="63">
        <v>955</v>
      </c>
      <c r="F128" s="63">
        <v>767</v>
      </c>
      <c r="G128" s="63">
        <f t="shared" si="28"/>
        <v>1722</v>
      </c>
      <c r="H128" s="63">
        <v>955</v>
      </c>
      <c r="I128" s="63">
        <v>767</v>
      </c>
      <c r="J128" s="63">
        <f t="shared" si="20"/>
        <v>1722</v>
      </c>
      <c r="K128" s="63">
        <v>955</v>
      </c>
      <c r="L128" s="63">
        <v>767</v>
      </c>
      <c r="M128" s="63">
        <f t="shared" si="21"/>
        <v>121</v>
      </c>
      <c r="N128" s="63">
        <v>53</v>
      </c>
      <c r="O128" s="63">
        <v>68</v>
      </c>
      <c r="P128" s="63">
        <f t="shared" si="22"/>
        <v>123</v>
      </c>
      <c r="Q128" s="63">
        <v>55</v>
      </c>
      <c r="R128" s="63">
        <v>68</v>
      </c>
      <c r="S128" s="63">
        <f t="shared" si="23"/>
        <v>19</v>
      </c>
      <c r="T128" s="63">
        <v>11</v>
      </c>
      <c r="U128" s="63">
        <v>8</v>
      </c>
      <c r="V128" s="63">
        <f t="shared" si="24"/>
        <v>4</v>
      </c>
      <c r="W128" s="63">
        <v>1</v>
      </c>
      <c r="X128" s="63">
        <v>3</v>
      </c>
      <c r="Y128" s="439"/>
      <c r="Z128" s="456"/>
      <c r="AA128" s="456"/>
      <c r="AB128" s="456"/>
      <c r="AC128" s="456"/>
      <c r="AD128" s="456"/>
      <c r="AE128" s="456"/>
      <c r="AF128" s="456"/>
      <c r="AG128" s="456"/>
      <c r="AH128" s="456"/>
      <c r="AI128" s="456"/>
      <c r="AJ128" s="456"/>
      <c r="AK128" s="456"/>
      <c r="AL128" s="457"/>
      <c r="AM128" s="457"/>
      <c r="AN128" s="457"/>
      <c r="AO128" s="457"/>
      <c r="AP128" s="457"/>
      <c r="AQ128" s="457"/>
      <c r="AR128" s="457"/>
      <c r="AS128" s="458"/>
      <c r="AT128" s="459"/>
      <c r="AU128" s="459"/>
      <c r="AV128" s="63"/>
      <c r="AW128" s="63"/>
      <c r="AX128" s="63"/>
      <c r="AY128" s="420"/>
      <c r="AZ128" s="420"/>
      <c r="BA128" s="420"/>
      <c r="BB128" s="420"/>
      <c r="BC128" s="420"/>
      <c r="BD128" s="420"/>
    </row>
    <row r="129" spans="1:56" s="162" customFormat="1" ht="19.5" customHeight="1">
      <c r="A129" s="652"/>
      <c r="B129" s="280">
        <v>106</v>
      </c>
      <c r="C129" s="277" t="s">
        <v>115</v>
      </c>
      <c r="D129" s="63">
        <f t="shared" si="34"/>
        <v>1283</v>
      </c>
      <c r="E129" s="63">
        <v>697</v>
      </c>
      <c r="F129" s="63">
        <v>586</v>
      </c>
      <c r="G129" s="63">
        <f t="shared" si="28"/>
        <v>1276</v>
      </c>
      <c r="H129" s="63">
        <v>695</v>
      </c>
      <c r="I129" s="63">
        <v>581</v>
      </c>
      <c r="J129" s="63">
        <f t="shared" si="20"/>
        <v>1276</v>
      </c>
      <c r="K129" s="63">
        <v>695</v>
      </c>
      <c r="L129" s="63">
        <v>581</v>
      </c>
      <c r="M129" s="63">
        <f t="shared" si="21"/>
        <v>132</v>
      </c>
      <c r="N129" s="63">
        <v>71</v>
      </c>
      <c r="O129" s="63">
        <v>61</v>
      </c>
      <c r="P129" s="63">
        <f t="shared" si="22"/>
        <v>79</v>
      </c>
      <c r="Q129" s="63">
        <v>43</v>
      </c>
      <c r="R129" s="63">
        <v>36</v>
      </c>
      <c r="S129" s="63">
        <f t="shared" si="23"/>
        <v>17</v>
      </c>
      <c r="T129" s="63">
        <v>11</v>
      </c>
      <c r="U129" s="63">
        <v>6</v>
      </c>
      <c r="V129" s="63">
        <f t="shared" si="24"/>
        <v>2</v>
      </c>
      <c r="W129" s="63">
        <v>1</v>
      </c>
      <c r="X129" s="63">
        <v>1</v>
      </c>
      <c r="Y129" s="439"/>
      <c r="Z129" s="456"/>
      <c r="AA129" s="456"/>
      <c r="AB129" s="456"/>
      <c r="AC129" s="456"/>
      <c r="AD129" s="456"/>
      <c r="AE129" s="456"/>
      <c r="AF129" s="456"/>
      <c r="AG129" s="456"/>
      <c r="AH129" s="456"/>
      <c r="AI129" s="456"/>
      <c r="AJ129" s="456"/>
      <c r="AK129" s="456"/>
      <c r="AL129" s="457"/>
      <c r="AM129" s="457"/>
      <c r="AN129" s="457"/>
      <c r="AO129" s="457"/>
      <c r="AP129" s="457"/>
      <c r="AQ129" s="457"/>
      <c r="AR129" s="457"/>
      <c r="AS129" s="458"/>
      <c r="AT129" s="459"/>
      <c r="AU129" s="459"/>
      <c r="AV129" s="63"/>
      <c r="AW129" s="63"/>
      <c r="AX129" s="63"/>
      <c r="AY129" s="420"/>
      <c r="AZ129" s="420"/>
      <c r="BA129" s="420"/>
      <c r="BB129" s="420"/>
      <c r="BC129" s="420"/>
      <c r="BD129" s="420"/>
    </row>
    <row r="130" spans="1:56" s="162" customFormat="1" ht="19.5" customHeight="1">
      <c r="A130" s="650"/>
      <c r="B130" s="280">
        <v>107</v>
      </c>
      <c r="C130" s="277" t="s">
        <v>117</v>
      </c>
      <c r="D130" s="63">
        <f t="shared" si="34"/>
        <v>439</v>
      </c>
      <c r="E130" s="63">
        <v>218</v>
      </c>
      <c r="F130" s="63">
        <v>221</v>
      </c>
      <c r="G130" s="63">
        <f t="shared" si="28"/>
        <v>439</v>
      </c>
      <c r="H130" s="63">
        <v>218</v>
      </c>
      <c r="I130" s="63">
        <v>221</v>
      </c>
      <c r="J130" s="63">
        <f t="shared" si="20"/>
        <v>439</v>
      </c>
      <c r="K130" s="63">
        <v>218</v>
      </c>
      <c r="L130" s="63">
        <v>221</v>
      </c>
      <c r="M130" s="63">
        <f t="shared" si="21"/>
        <v>41</v>
      </c>
      <c r="N130" s="63">
        <v>22</v>
      </c>
      <c r="O130" s="63">
        <v>19</v>
      </c>
      <c r="P130" s="63">
        <f t="shared" si="22"/>
        <v>73</v>
      </c>
      <c r="Q130" s="63">
        <v>32</v>
      </c>
      <c r="R130" s="63">
        <v>41</v>
      </c>
      <c r="S130" s="63">
        <f t="shared" si="23"/>
        <v>20</v>
      </c>
      <c r="T130" s="63">
        <v>11</v>
      </c>
      <c r="U130" s="63">
        <v>9</v>
      </c>
      <c r="V130" s="63">
        <f t="shared" si="24"/>
        <v>21</v>
      </c>
      <c r="W130" s="63">
        <v>9</v>
      </c>
      <c r="X130" s="63">
        <v>12</v>
      </c>
      <c r="Y130" s="439"/>
      <c r="Z130" s="449"/>
      <c r="AA130" s="449"/>
      <c r="AB130" s="449"/>
      <c r="AC130" s="449"/>
      <c r="AD130" s="449"/>
      <c r="AE130" s="449"/>
      <c r="AF130" s="449"/>
      <c r="AG130" s="449"/>
      <c r="AH130" s="449"/>
      <c r="AI130" s="449"/>
      <c r="AJ130" s="449"/>
      <c r="AK130" s="449"/>
      <c r="AL130" s="450"/>
      <c r="AM130" s="450"/>
      <c r="AN130" s="450"/>
      <c r="AO130" s="450"/>
      <c r="AP130" s="450"/>
      <c r="AQ130" s="450"/>
      <c r="AR130" s="451"/>
      <c r="AS130" s="452"/>
      <c r="AT130" s="453"/>
      <c r="AU130" s="453"/>
      <c r="AV130" s="454"/>
      <c r="AW130" s="454"/>
      <c r="AX130" s="454"/>
      <c r="AY130" s="455"/>
      <c r="AZ130" s="455"/>
      <c r="BA130" s="455"/>
      <c r="BB130" s="455"/>
      <c r="BC130" s="455"/>
      <c r="BD130" s="455"/>
    </row>
    <row r="131" spans="1:56" s="162" customFormat="1" ht="19.5" customHeight="1">
      <c r="A131" s="650"/>
      <c r="B131" s="280">
        <v>108</v>
      </c>
      <c r="C131" s="277" t="s">
        <v>226</v>
      </c>
      <c r="D131" s="63">
        <f t="shared" si="34"/>
        <v>258</v>
      </c>
      <c r="E131" s="63">
        <v>146</v>
      </c>
      <c r="F131" s="63">
        <v>112</v>
      </c>
      <c r="G131" s="63">
        <f t="shared" si="28"/>
        <v>257</v>
      </c>
      <c r="H131" s="63">
        <v>145</v>
      </c>
      <c r="I131" s="63">
        <v>112</v>
      </c>
      <c r="J131" s="63">
        <f t="shared" si="20"/>
        <v>257</v>
      </c>
      <c r="K131" s="63">
        <v>145</v>
      </c>
      <c r="L131" s="63">
        <v>112</v>
      </c>
      <c r="M131" s="63">
        <f t="shared" si="21"/>
        <v>23</v>
      </c>
      <c r="N131" s="63">
        <v>11</v>
      </c>
      <c r="O131" s="63">
        <v>12</v>
      </c>
      <c r="P131" s="63">
        <f t="shared" si="22"/>
        <v>4</v>
      </c>
      <c r="Q131" s="63">
        <v>2</v>
      </c>
      <c r="R131" s="63">
        <v>2</v>
      </c>
      <c r="S131" s="63">
        <f t="shared" si="23"/>
        <v>1</v>
      </c>
      <c r="T131" s="63">
        <v>0</v>
      </c>
      <c r="U131" s="63">
        <v>1</v>
      </c>
      <c r="V131" s="63">
        <f t="shared" si="24"/>
        <v>1</v>
      </c>
      <c r="W131" s="63">
        <v>1</v>
      </c>
      <c r="X131" s="63">
        <v>0</v>
      </c>
      <c r="Y131" s="439"/>
      <c r="Z131" s="456"/>
      <c r="AA131" s="456"/>
      <c r="AB131" s="456"/>
      <c r="AC131" s="456"/>
      <c r="AD131" s="456"/>
      <c r="AE131" s="456"/>
      <c r="AF131" s="449"/>
      <c r="AG131" s="449"/>
      <c r="AH131" s="449"/>
      <c r="AI131" s="449"/>
      <c r="AJ131" s="449"/>
      <c r="AK131" s="449"/>
      <c r="AL131" s="457"/>
      <c r="AM131" s="457"/>
      <c r="AN131" s="457"/>
      <c r="AO131" s="457"/>
      <c r="AP131" s="457"/>
      <c r="AQ131" s="457"/>
      <c r="AR131" s="451"/>
      <c r="AS131" s="458"/>
      <c r="AT131" s="459"/>
      <c r="AU131" s="459"/>
      <c r="AV131" s="454"/>
      <c r="AW131" s="454"/>
      <c r="AX131" s="454"/>
      <c r="AY131" s="420"/>
      <c r="AZ131" s="420"/>
      <c r="BA131" s="420"/>
      <c r="BB131" s="420"/>
      <c r="BC131" s="420"/>
      <c r="BD131" s="420"/>
    </row>
    <row r="132" spans="1:56" s="162" customFormat="1" ht="19.5" customHeight="1">
      <c r="A132" s="652"/>
      <c r="B132" s="280">
        <v>109</v>
      </c>
      <c r="C132" s="277" t="s">
        <v>119</v>
      </c>
      <c r="D132" s="63">
        <f t="shared" si="34"/>
        <v>362</v>
      </c>
      <c r="E132" s="63">
        <v>206</v>
      </c>
      <c r="F132" s="63">
        <v>156</v>
      </c>
      <c r="G132" s="63">
        <f t="shared" si="28"/>
        <v>358</v>
      </c>
      <c r="H132" s="63">
        <v>204</v>
      </c>
      <c r="I132" s="63">
        <v>154</v>
      </c>
      <c r="J132" s="63">
        <f t="shared" si="20"/>
        <v>358</v>
      </c>
      <c r="K132" s="63">
        <v>204</v>
      </c>
      <c r="L132" s="63">
        <v>154</v>
      </c>
      <c r="M132" s="63">
        <f t="shared" si="21"/>
        <v>36</v>
      </c>
      <c r="N132" s="63">
        <v>20</v>
      </c>
      <c r="O132" s="63">
        <v>16</v>
      </c>
      <c r="P132" s="63">
        <f t="shared" si="22"/>
        <v>30</v>
      </c>
      <c r="Q132" s="63">
        <v>21</v>
      </c>
      <c r="R132" s="63">
        <v>9</v>
      </c>
      <c r="S132" s="63">
        <f t="shared" si="23"/>
        <v>16</v>
      </c>
      <c r="T132" s="63">
        <v>9</v>
      </c>
      <c r="U132" s="63">
        <v>7</v>
      </c>
      <c r="V132" s="63">
        <f t="shared" si="24"/>
        <v>3</v>
      </c>
      <c r="W132" s="63">
        <v>3</v>
      </c>
      <c r="X132" s="63">
        <v>0</v>
      </c>
      <c r="Y132" s="439"/>
      <c r="Z132" s="456"/>
      <c r="AA132" s="456"/>
      <c r="AB132" s="456"/>
      <c r="AC132" s="456"/>
      <c r="AD132" s="456"/>
      <c r="AE132" s="456"/>
      <c r="AF132" s="449"/>
      <c r="AG132" s="449"/>
      <c r="AH132" s="449"/>
      <c r="AI132" s="449"/>
      <c r="AJ132" s="449"/>
      <c r="AK132" s="449"/>
      <c r="AL132" s="457"/>
      <c r="AM132" s="457"/>
      <c r="AN132" s="457"/>
      <c r="AO132" s="457"/>
      <c r="AP132" s="457"/>
      <c r="AQ132" s="457"/>
      <c r="AR132" s="451"/>
      <c r="AS132" s="458"/>
      <c r="AT132" s="459"/>
      <c r="AU132" s="459"/>
      <c r="AV132" s="454"/>
      <c r="AW132" s="454"/>
      <c r="AX132" s="454"/>
      <c r="AY132" s="420"/>
      <c r="AZ132" s="420"/>
      <c r="BA132" s="420"/>
      <c r="BB132" s="420"/>
      <c r="BC132" s="420"/>
      <c r="BD132" s="420"/>
    </row>
    <row r="133" spans="1:56" s="162" customFormat="1" ht="19.5" customHeight="1">
      <c r="A133" s="650"/>
      <c r="B133" s="280">
        <v>110</v>
      </c>
      <c r="C133" s="277" t="s">
        <v>121</v>
      </c>
      <c r="D133" s="63">
        <f t="shared" si="34"/>
        <v>773</v>
      </c>
      <c r="E133" s="63">
        <v>385</v>
      </c>
      <c r="F133" s="63">
        <v>388</v>
      </c>
      <c r="G133" s="63">
        <f t="shared" si="28"/>
        <v>773</v>
      </c>
      <c r="H133" s="63">
        <v>385</v>
      </c>
      <c r="I133" s="63">
        <v>388</v>
      </c>
      <c r="J133" s="63">
        <f t="shared" si="20"/>
        <v>773</v>
      </c>
      <c r="K133" s="63">
        <v>385</v>
      </c>
      <c r="L133" s="63">
        <v>388</v>
      </c>
      <c r="M133" s="63">
        <f t="shared" si="21"/>
        <v>68</v>
      </c>
      <c r="N133" s="63">
        <v>30</v>
      </c>
      <c r="O133" s="63">
        <v>38</v>
      </c>
      <c r="P133" s="63">
        <f t="shared" si="22"/>
        <v>43</v>
      </c>
      <c r="Q133" s="63">
        <v>23</v>
      </c>
      <c r="R133" s="63">
        <v>20</v>
      </c>
      <c r="S133" s="63">
        <f t="shared" si="23"/>
        <v>19</v>
      </c>
      <c r="T133" s="63">
        <v>14</v>
      </c>
      <c r="U133" s="63">
        <v>5</v>
      </c>
      <c r="V133" s="63">
        <f t="shared" si="24"/>
        <v>4</v>
      </c>
      <c r="W133" s="63">
        <v>4</v>
      </c>
      <c r="X133" s="63">
        <v>0</v>
      </c>
      <c r="Y133" s="439"/>
      <c r="Z133" s="456"/>
      <c r="AA133" s="456"/>
      <c r="AB133" s="456"/>
      <c r="AC133" s="456"/>
      <c r="AD133" s="456"/>
      <c r="AE133" s="456"/>
      <c r="AF133" s="449"/>
      <c r="AG133" s="449"/>
      <c r="AH133" s="449"/>
      <c r="AI133" s="449"/>
      <c r="AJ133" s="449"/>
      <c r="AK133" s="449"/>
      <c r="AL133" s="457"/>
      <c r="AM133" s="457"/>
      <c r="AN133" s="457"/>
      <c r="AO133" s="457"/>
      <c r="AP133" s="457"/>
      <c r="AQ133" s="457"/>
      <c r="AR133" s="451"/>
      <c r="AS133" s="458"/>
      <c r="AT133" s="459"/>
      <c r="AU133" s="459"/>
      <c r="AV133" s="454"/>
      <c r="AW133" s="454"/>
      <c r="AX133" s="454"/>
      <c r="AY133" s="420"/>
      <c r="AZ133" s="420"/>
      <c r="BA133" s="420"/>
      <c r="BB133" s="420"/>
      <c r="BC133" s="420"/>
      <c r="BD133" s="420"/>
    </row>
    <row r="134" spans="1:56" s="162" customFormat="1" ht="19.5" customHeight="1">
      <c r="A134" s="650"/>
      <c r="B134" s="280">
        <v>111</v>
      </c>
      <c r="C134" s="277" t="s">
        <v>229</v>
      </c>
      <c r="D134" s="63">
        <f t="shared" si="34"/>
        <v>523</v>
      </c>
      <c r="E134" s="63">
        <v>287</v>
      </c>
      <c r="F134" s="63">
        <v>236</v>
      </c>
      <c r="G134" s="63">
        <f t="shared" si="28"/>
        <v>523</v>
      </c>
      <c r="H134" s="63">
        <v>287</v>
      </c>
      <c r="I134" s="63">
        <v>236</v>
      </c>
      <c r="J134" s="63">
        <f t="shared" si="20"/>
        <v>523</v>
      </c>
      <c r="K134" s="63">
        <v>287</v>
      </c>
      <c r="L134" s="63">
        <v>236</v>
      </c>
      <c r="M134" s="63">
        <f t="shared" si="21"/>
        <v>53</v>
      </c>
      <c r="N134" s="63">
        <v>25</v>
      </c>
      <c r="O134" s="63">
        <v>28</v>
      </c>
      <c r="P134" s="63">
        <f t="shared" si="22"/>
        <v>27</v>
      </c>
      <c r="Q134" s="63">
        <v>11</v>
      </c>
      <c r="R134" s="63">
        <v>16</v>
      </c>
      <c r="S134" s="63">
        <f t="shared" si="23"/>
        <v>6</v>
      </c>
      <c r="T134" s="63">
        <v>4</v>
      </c>
      <c r="U134" s="63">
        <v>2</v>
      </c>
      <c r="V134" s="63">
        <f t="shared" si="24"/>
        <v>1</v>
      </c>
      <c r="W134" s="63">
        <v>0</v>
      </c>
      <c r="X134" s="63">
        <v>1</v>
      </c>
      <c r="Y134" s="439"/>
      <c r="Z134" s="456"/>
      <c r="AA134" s="456"/>
      <c r="AB134" s="456"/>
      <c r="AC134" s="456"/>
      <c r="AD134" s="456"/>
      <c r="AE134" s="456"/>
      <c r="AF134" s="449"/>
      <c r="AG134" s="449"/>
      <c r="AH134" s="449"/>
      <c r="AI134" s="449"/>
      <c r="AJ134" s="449"/>
      <c r="AK134" s="449"/>
      <c r="AL134" s="457"/>
      <c r="AM134" s="457"/>
      <c r="AN134" s="457"/>
      <c r="AO134" s="457"/>
      <c r="AP134" s="457"/>
      <c r="AQ134" s="457"/>
      <c r="AR134" s="451"/>
      <c r="AS134" s="458"/>
      <c r="AT134" s="459"/>
      <c r="AU134" s="459"/>
      <c r="AV134" s="454"/>
      <c r="AW134" s="454"/>
      <c r="AX134" s="454"/>
      <c r="AY134" s="420"/>
      <c r="AZ134" s="420"/>
      <c r="BA134" s="420"/>
      <c r="BB134" s="420"/>
      <c r="BC134" s="420"/>
      <c r="BD134" s="420"/>
    </row>
    <row r="135" spans="1:56" s="221" customFormat="1" ht="19.5" customHeight="1">
      <c r="A135" s="651"/>
      <c r="B135" s="702"/>
      <c r="C135" s="639" t="s">
        <v>131</v>
      </c>
      <c r="D135" s="621">
        <f aca="true" t="shared" si="35" ref="D135:X135">SUM(D126:D134)</f>
        <v>6298</v>
      </c>
      <c r="E135" s="621">
        <f t="shared" si="35"/>
        <v>3371</v>
      </c>
      <c r="F135" s="621">
        <f t="shared" si="35"/>
        <v>2927</v>
      </c>
      <c r="G135" s="621">
        <f t="shared" si="35"/>
        <v>6286</v>
      </c>
      <c r="H135" s="621">
        <f t="shared" si="35"/>
        <v>3366</v>
      </c>
      <c r="I135" s="621">
        <f t="shared" si="35"/>
        <v>2920</v>
      </c>
      <c r="J135" s="621">
        <f t="shared" si="35"/>
        <v>6286</v>
      </c>
      <c r="K135" s="621">
        <f t="shared" si="35"/>
        <v>3366</v>
      </c>
      <c r="L135" s="621">
        <f t="shared" si="35"/>
        <v>2920</v>
      </c>
      <c r="M135" s="621">
        <f t="shared" si="35"/>
        <v>578</v>
      </c>
      <c r="N135" s="621">
        <f t="shared" si="35"/>
        <v>290</v>
      </c>
      <c r="O135" s="621">
        <f t="shared" si="35"/>
        <v>288</v>
      </c>
      <c r="P135" s="621">
        <f t="shared" si="35"/>
        <v>467</v>
      </c>
      <c r="Q135" s="621">
        <f t="shared" si="35"/>
        <v>237</v>
      </c>
      <c r="R135" s="621">
        <f t="shared" si="35"/>
        <v>230</v>
      </c>
      <c r="S135" s="621">
        <f t="shared" si="35"/>
        <v>119</v>
      </c>
      <c r="T135" s="621">
        <f t="shared" si="35"/>
        <v>72</v>
      </c>
      <c r="U135" s="621">
        <f t="shared" si="35"/>
        <v>47</v>
      </c>
      <c r="V135" s="621">
        <f t="shared" si="35"/>
        <v>42</v>
      </c>
      <c r="W135" s="621">
        <f t="shared" si="35"/>
        <v>22</v>
      </c>
      <c r="X135" s="621">
        <f t="shared" si="35"/>
        <v>20</v>
      </c>
      <c r="Y135" s="439"/>
      <c r="Z135" s="608"/>
      <c r="AA135" s="608"/>
      <c r="AB135" s="608"/>
      <c r="AC135" s="608"/>
      <c r="AD135" s="608"/>
      <c r="AE135" s="608"/>
      <c r="AF135" s="470"/>
      <c r="AG135" s="470"/>
      <c r="AH135" s="470"/>
      <c r="AI135" s="470"/>
      <c r="AJ135" s="470"/>
      <c r="AK135" s="470"/>
      <c r="AL135" s="609"/>
      <c r="AM135" s="609"/>
      <c r="AN135" s="609"/>
      <c r="AO135" s="609"/>
      <c r="AP135" s="609"/>
      <c r="AQ135" s="609"/>
      <c r="AR135" s="472"/>
      <c r="AS135" s="610"/>
      <c r="AT135" s="611"/>
      <c r="AU135" s="611"/>
      <c r="AV135" s="475"/>
      <c r="AW135" s="475"/>
      <c r="AX135" s="475"/>
      <c r="AY135" s="612"/>
      <c r="AZ135" s="612"/>
      <c r="BA135" s="612"/>
      <c r="BB135" s="612"/>
      <c r="BC135" s="612"/>
      <c r="BD135" s="612"/>
    </row>
    <row r="136" spans="1:56" s="640" customFormat="1" ht="19.5" customHeight="1">
      <c r="A136" s="653"/>
      <c r="B136" s="281"/>
      <c r="C136" s="656"/>
      <c r="D136" s="657"/>
      <c r="E136" s="658"/>
      <c r="F136" s="658"/>
      <c r="G136" s="657"/>
      <c r="H136" s="658"/>
      <c r="I136" s="658"/>
      <c r="J136" s="657"/>
      <c r="K136" s="658"/>
      <c r="L136" s="658"/>
      <c r="M136" s="657"/>
      <c r="N136" s="658"/>
      <c r="O136" s="658"/>
      <c r="P136" s="657"/>
      <c r="Q136" s="658"/>
      <c r="R136" s="658"/>
      <c r="S136" s="657"/>
      <c r="T136" s="658"/>
      <c r="U136" s="658"/>
      <c r="V136" s="657"/>
      <c r="W136" s="658"/>
      <c r="X136" s="658"/>
      <c r="Y136" s="659"/>
      <c r="Z136" s="660"/>
      <c r="AA136" s="660"/>
      <c r="AB136" s="660"/>
      <c r="AC136" s="660"/>
      <c r="AD136" s="660"/>
      <c r="AE136" s="660"/>
      <c r="AF136" s="660"/>
      <c r="AG136" s="660"/>
      <c r="AH136" s="660"/>
      <c r="AI136" s="660"/>
      <c r="AJ136" s="660"/>
      <c r="AK136" s="660"/>
      <c r="AL136" s="472"/>
      <c r="AM136" s="472"/>
      <c r="AN136" s="472"/>
      <c r="AO136" s="472"/>
      <c r="AP136" s="472"/>
      <c r="AQ136" s="472"/>
      <c r="AR136" s="472"/>
      <c r="AS136" s="661"/>
      <c r="AT136" s="662"/>
      <c r="AU136" s="662"/>
      <c r="AV136" s="658"/>
      <c r="AW136" s="658"/>
      <c r="AX136" s="658"/>
      <c r="AY136" s="663"/>
      <c r="AZ136" s="663"/>
      <c r="BA136" s="663"/>
      <c r="BB136" s="663"/>
      <c r="BC136" s="663"/>
      <c r="BD136" s="663"/>
    </row>
    <row r="137" spans="2:56" ht="15">
      <c r="B137" s="261"/>
      <c r="C137" s="517"/>
      <c r="D137" s="31"/>
      <c r="E137" s="31"/>
      <c r="F137" s="31"/>
      <c r="G137" s="518"/>
      <c r="H137" s="31"/>
      <c r="I137" s="31"/>
      <c r="J137" s="518"/>
      <c r="K137" s="31"/>
      <c r="L137" s="31"/>
      <c r="M137" s="518"/>
      <c r="N137" s="31"/>
      <c r="O137" s="519"/>
      <c r="P137" s="520"/>
      <c r="Q137" s="519"/>
      <c r="R137" s="519"/>
      <c r="S137" s="520"/>
      <c r="T137" s="519"/>
      <c r="U137" s="519"/>
      <c r="V137" s="520"/>
      <c r="W137" s="519"/>
      <c r="X137" s="519"/>
      <c r="Y137" s="521"/>
      <c r="Z137" s="522"/>
      <c r="AA137" s="522"/>
      <c r="AB137" s="522"/>
      <c r="AC137" s="82"/>
      <c r="AD137" s="82"/>
      <c r="AE137" s="82"/>
      <c r="AF137" s="53"/>
      <c r="AG137" s="53"/>
      <c r="AH137" s="53"/>
      <c r="AI137" s="53"/>
      <c r="AJ137" s="53"/>
      <c r="AK137" s="53"/>
      <c r="AL137" s="83"/>
      <c r="AM137" s="53"/>
      <c r="AN137" s="53"/>
      <c r="AO137" s="53"/>
      <c r="AP137" s="53"/>
      <c r="AQ137" s="53"/>
      <c r="AR137" s="149"/>
      <c r="AS137" s="83"/>
      <c r="AT137" s="523"/>
      <c r="AU137" s="523"/>
      <c r="AV137" s="523"/>
      <c r="AW137" s="523"/>
      <c r="AX137" s="523"/>
      <c r="AY137" s="53"/>
      <c r="AZ137" s="148"/>
      <c r="BA137" s="148"/>
      <c r="BB137" s="53"/>
      <c r="BC137" s="53"/>
      <c r="BD137" s="53"/>
    </row>
    <row r="138" spans="3:55" ht="16.5">
      <c r="C138" s="883" t="s">
        <v>144</v>
      </c>
      <c r="D138" s="883"/>
      <c r="E138" s="883"/>
      <c r="F138" s="883"/>
      <c r="G138" s="710"/>
      <c r="H138" s="711"/>
      <c r="M138" s="866" t="s">
        <v>147</v>
      </c>
      <c r="N138" s="866"/>
      <c r="O138" s="866"/>
      <c r="P138" s="866"/>
      <c r="Q138" s="866"/>
      <c r="R138" s="866"/>
      <c r="S138" s="866"/>
      <c r="T138" s="866"/>
      <c r="U138" s="866"/>
      <c r="V138" s="866"/>
      <c r="W138" s="91"/>
      <c r="X138" s="91"/>
      <c r="Y138" s="91"/>
      <c r="Z138" s="91"/>
      <c r="AE138" s="82"/>
      <c r="AF138" s="53"/>
      <c r="AG138" s="53"/>
      <c r="AH138" s="53"/>
      <c r="AI138" s="53"/>
      <c r="AJ138" s="53"/>
      <c r="AK138" s="53"/>
      <c r="AL138" s="83"/>
      <c r="AY138" s="53"/>
      <c r="AZ138" s="148"/>
      <c r="BA138" s="148"/>
      <c r="BB138" s="53"/>
      <c r="BC138" s="53"/>
    </row>
    <row r="139" spans="3:55" ht="15" customHeight="1">
      <c r="C139" s="868" t="s">
        <v>148</v>
      </c>
      <c r="D139" s="868"/>
      <c r="E139" s="868"/>
      <c r="F139" s="868"/>
      <c r="G139" s="710"/>
      <c r="H139" s="711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E139" s="82"/>
      <c r="AF139" s="53"/>
      <c r="AG139" s="53"/>
      <c r="AH139" s="53"/>
      <c r="AI139" s="53"/>
      <c r="AJ139" s="53"/>
      <c r="AK139" s="53"/>
      <c r="AL139" s="83"/>
      <c r="AY139" s="53"/>
      <c r="AZ139" s="148"/>
      <c r="BA139" s="148"/>
      <c r="BB139" s="53"/>
      <c r="BC139" s="53"/>
    </row>
    <row r="140" spans="3:55" ht="15" customHeight="1">
      <c r="C140" s="868" t="s">
        <v>253</v>
      </c>
      <c r="D140" s="868"/>
      <c r="E140" s="868"/>
      <c r="F140" s="868"/>
      <c r="G140" s="868"/>
      <c r="H140" s="711"/>
      <c r="Z140" s="52"/>
      <c r="AE140" s="82"/>
      <c r="AF140" s="53"/>
      <c r="AG140" s="53"/>
      <c r="AH140" s="53"/>
      <c r="AI140" s="53"/>
      <c r="AJ140" s="53"/>
      <c r="AK140" s="53"/>
      <c r="AL140" s="83"/>
      <c r="AY140" s="53"/>
      <c r="AZ140" s="148"/>
      <c r="BA140" s="148"/>
      <c r="BB140" s="53"/>
      <c r="BC140" s="53"/>
    </row>
    <row r="141" spans="3:55" ht="15" customHeight="1">
      <c r="C141" s="868" t="s">
        <v>254</v>
      </c>
      <c r="D141" s="868"/>
      <c r="E141" s="868"/>
      <c r="F141" s="868"/>
      <c r="G141" s="868"/>
      <c r="H141" s="711"/>
      <c r="Z141" s="52"/>
      <c r="AE141" s="82"/>
      <c r="AF141" s="53"/>
      <c r="AG141" s="53"/>
      <c r="AH141" s="53"/>
      <c r="AI141" s="53"/>
      <c r="AJ141" s="53"/>
      <c r="AK141" s="53"/>
      <c r="AL141" s="83"/>
      <c r="AY141" s="53"/>
      <c r="AZ141" s="148"/>
      <c r="BA141" s="148"/>
      <c r="BB141" s="53"/>
      <c r="BC141" s="53"/>
    </row>
    <row r="142" spans="3:55" ht="15" customHeight="1">
      <c r="C142" s="868" t="s">
        <v>255</v>
      </c>
      <c r="D142" s="868"/>
      <c r="E142" s="868"/>
      <c r="F142" s="868"/>
      <c r="G142" s="868"/>
      <c r="H142" s="868"/>
      <c r="Z142" s="52"/>
      <c r="AE142" s="82"/>
      <c r="AF142" s="53"/>
      <c r="AG142" s="53"/>
      <c r="AH142" s="53"/>
      <c r="AI142" s="53"/>
      <c r="AJ142" s="53"/>
      <c r="AK142" s="53"/>
      <c r="AL142" s="83"/>
      <c r="AY142" s="53"/>
      <c r="AZ142" s="148"/>
      <c r="BA142" s="148"/>
      <c r="BB142" s="53"/>
      <c r="BC142" s="53"/>
    </row>
    <row r="143" spans="4:55" ht="15">
      <c r="D143" s="709"/>
      <c r="E143" s="709"/>
      <c r="F143" s="709"/>
      <c r="G143" s="710"/>
      <c r="H143" s="711"/>
      <c r="Z143" s="52"/>
      <c r="AE143" s="82"/>
      <c r="AF143" s="53"/>
      <c r="AG143" s="53"/>
      <c r="AH143" s="53"/>
      <c r="AI143" s="53"/>
      <c r="AJ143" s="53"/>
      <c r="AK143" s="53"/>
      <c r="AL143" s="83"/>
      <c r="AY143" s="53"/>
      <c r="AZ143" s="148"/>
      <c r="BA143" s="148"/>
      <c r="BB143" s="53"/>
      <c r="BC143" s="53"/>
    </row>
    <row r="144" spans="8:55" ht="15">
      <c r="H144" s="31"/>
      <c r="Z144" s="52"/>
      <c r="AE144" s="82"/>
      <c r="AF144" s="53"/>
      <c r="AG144" s="53"/>
      <c r="AH144" s="53"/>
      <c r="AI144" s="53"/>
      <c r="AJ144" s="53"/>
      <c r="AK144" s="53"/>
      <c r="AL144" s="83"/>
      <c r="AY144" s="53"/>
      <c r="AZ144" s="148"/>
      <c r="BA144" s="148"/>
      <c r="BB144" s="53"/>
      <c r="BC144" s="53"/>
    </row>
    <row r="145" spans="8:55" ht="15">
      <c r="H145" s="31"/>
      <c r="Z145" s="52"/>
      <c r="AE145" s="82"/>
      <c r="AF145" s="53"/>
      <c r="AG145" s="53"/>
      <c r="AH145" s="53"/>
      <c r="AI145" s="53"/>
      <c r="AJ145" s="53"/>
      <c r="AK145" s="53"/>
      <c r="AL145" s="83"/>
      <c r="AY145" s="53"/>
      <c r="AZ145" s="148"/>
      <c r="BA145" s="148"/>
      <c r="BB145" s="53"/>
      <c r="BC145" s="53"/>
    </row>
    <row r="146" spans="8:55" ht="15">
      <c r="H146" s="31"/>
      <c r="Z146" s="52"/>
      <c r="AE146" s="82"/>
      <c r="AF146" s="53"/>
      <c r="AG146" s="53"/>
      <c r="AH146" s="53"/>
      <c r="AI146" s="53"/>
      <c r="AJ146" s="53"/>
      <c r="AK146" s="53"/>
      <c r="AL146" s="83"/>
      <c r="AY146" s="53"/>
      <c r="AZ146" s="148"/>
      <c r="BA146" s="148"/>
      <c r="BB146" s="53"/>
      <c r="BC146" s="53"/>
    </row>
    <row r="147" spans="8:55" ht="15">
      <c r="H147" s="31"/>
      <c r="Z147" s="52"/>
      <c r="AE147" s="82"/>
      <c r="AF147" s="53"/>
      <c r="AG147" s="53"/>
      <c r="AH147" s="53"/>
      <c r="AI147" s="53"/>
      <c r="AJ147" s="53"/>
      <c r="AK147" s="53"/>
      <c r="AL147" s="83"/>
      <c r="AY147" s="53"/>
      <c r="AZ147" s="148"/>
      <c r="BA147" s="148"/>
      <c r="BB147" s="53"/>
      <c r="BC147" s="53"/>
    </row>
    <row r="148" spans="8:55" ht="15">
      <c r="H148" s="31"/>
      <c r="Z148" s="52"/>
      <c r="AE148" s="82"/>
      <c r="AF148" s="53"/>
      <c r="AG148" s="53"/>
      <c r="AH148" s="53"/>
      <c r="AI148" s="53"/>
      <c r="AJ148" s="53"/>
      <c r="AK148" s="53"/>
      <c r="AL148" s="83"/>
      <c r="AY148" s="53"/>
      <c r="AZ148" s="148"/>
      <c r="BA148" s="148"/>
      <c r="BB148" s="53"/>
      <c r="BC148" s="53"/>
    </row>
    <row r="149" spans="8:55" ht="15">
      <c r="H149" s="31"/>
      <c r="Z149" s="52"/>
      <c r="AE149" s="82"/>
      <c r="AF149" s="53"/>
      <c r="AG149" s="53"/>
      <c r="AH149" s="53"/>
      <c r="AI149" s="53"/>
      <c r="AJ149" s="53"/>
      <c r="AK149" s="53"/>
      <c r="AL149" s="83"/>
      <c r="AY149" s="53"/>
      <c r="AZ149" s="148"/>
      <c r="BA149" s="148"/>
      <c r="BB149" s="53"/>
      <c r="BC149" s="53"/>
    </row>
    <row r="150" spans="8:55" ht="15">
      <c r="H150" s="31"/>
      <c r="Z150" s="52"/>
      <c r="AE150" s="82"/>
      <c r="AF150" s="53"/>
      <c r="AG150" s="53"/>
      <c r="AH150" s="53"/>
      <c r="AI150" s="53"/>
      <c r="AJ150" s="53"/>
      <c r="AK150" s="53"/>
      <c r="AL150" s="83"/>
      <c r="AY150" s="53"/>
      <c r="AZ150" s="148"/>
      <c r="BA150" s="148"/>
      <c r="BB150" s="53"/>
      <c r="BC150" s="53"/>
    </row>
    <row r="151" spans="8:55" ht="15">
      <c r="H151" s="31"/>
      <c r="Z151" s="52"/>
      <c r="AE151" s="82"/>
      <c r="AF151" s="53"/>
      <c r="AG151" s="53"/>
      <c r="AH151" s="53"/>
      <c r="AI151" s="53"/>
      <c r="AJ151" s="53"/>
      <c r="AK151" s="53"/>
      <c r="AL151" s="83"/>
      <c r="AY151" s="53"/>
      <c r="AZ151" s="148"/>
      <c r="BA151" s="148"/>
      <c r="BB151" s="53"/>
      <c r="BC151" s="53"/>
    </row>
    <row r="152" spans="8:55" ht="15">
      <c r="H152" s="31"/>
      <c r="Z152" s="52"/>
      <c r="AE152" s="82"/>
      <c r="AF152" s="53"/>
      <c r="AG152" s="53"/>
      <c r="AH152" s="53"/>
      <c r="AI152" s="53"/>
      <c r="AJ152" s="53"/>
      <c r="AK152" s="53"/>
      <c r="AL152" s="83"/>
      <c r="AY152" s="53"/>
      <c r="AZ152" s="148"/>
      <c r="BA152" s="148"/>
      <c r="BB152" s="53"/>
      <c r="BC152" s="53"/>
    </row>
    <row r="153" spans="8:55" ht="15">
      <c r="H153" s="31"/>
      <c r="Z153" s="52"/>
      <c r="AE153" s="82"/>
      <c r="AF153" s="53"/>
      <c r="AG153" s="53"/>
      <c r="AH153" s="53"/>
      <c r="AI153" s="53"/>
      <c r="AJ153" s="53"/>
      <c r="AK153" s="53"/>
      <c r="AL153" s="83"/>
      <c r="AY153" s="53"/>
      <c r="AZ153" s="148"/>
      <c r="BA153" s="148"/>
      <c r="BB153" s="53"/>
      <c r="BC153" s="53"/>
    </row>
    <row r="154" spans="8:55" ht="15">
      <c r="H154" s="31"/>
      <c r="Z154" s="52"/>
      <c r="AE154" s="82"/>
      <c r="AF154" s="53"/>
      <c r="AG154" s="53"/>
      <c r="AH154" s="53"/>
      <c r="AI154" s="53"/>
      <c r="AJ154" s="53"/>
      <c r="AK154" s="53"/>
      <c r="AL154" s="83"/>
      <c r="AY154" s="53"/>
      <c r="AZ154" s="148"/>
      <c r="BA154" s="148"/>
      <c r="BB154" s="53"/>
      <c r="BC154" s="53"/>
    </row>
    <row r="155" spans="8:55" ht="15">
      <c r="H155" s="31"/>
      <c r="Z155" s="52"/>
      <c r="AE155" s="82"/>
      <c r="AF155" s="53"/>
      <c r="AG155" s="53"/>
      <c r="AH155" s="53"/>
      <c r="AI155" s="53"/>
      <c r="AJ155" s="53"/>
      <c r="AK155" s="53"/>
      <c r="AL155" s="83"/>
      <c r="AY155" s="53"/>
      <c r="AZ155" s="148"/>
      <c r="BA155" s="148"/>
      <c r="BB155" s="53"/>
      <c r="BC155" s="53"/>
    </row>
    <row r="156" spans="8:55" ht="15">
      <c r="H156" s="31"/>
      <c r="Z156" s="52"/>
      <c r="AE156" s="82"/>
      <c r="AF156" s="53"/>
      <c r="AG156" s="53"/>
      <c r="AH156" s="53"/>
      <c r="AI156" s="53"/>
      <c r="AJ156" s="53"/>
      <c r="AK156" s="53"/>
      <c r="AL156" s="83"/>
      <c r="AY156" s="53"/>
      <c r="AZ156" s="148"/>
      <c r="BA156" s="148"/>
      <c r="BB156" s="53"/>
      <c r="BC156" s="53"/>
    </row>
    <row r="157" spans="8:55" ht="15">
      <c r="H157" s="31"/>
      <c r="AE157" s="82"/>
      <c r="AF157" s="53"/>
      <c r="AG157" s="53"/>
      <c r="AH157" s="53"/>
      <c r="AI157" s="53"/>
      <c r="AJ157" s="53"/>
      <c r="AK157" s="53"/>
      <c r="AL157" s="83"/>
      <c r="AY157" s="53"/>
      <c r="AZ157" s="148"/>
      <c r="BA157" s="149"/>
      <c r="BB157" s="53"/>
      <c r="BC157" s="53"/>
    </row>
    <row r="158" spans="8:55" ht="15">
      <c r="H158" s="31"/>
      <c r="AE158" s="82"/>
      <c r="AF158" s="53"/>
      <c r="AG158" s="53"/>
      <c r="AH158" s="53"/>
      <c r="AI158" s="53"/>
      <c r="AJ158" s="53"/>
      <c r="AK158" s="53"/>
      <c r="AL158" s="83"/>
      <c r="AY158" s="53"/>
      <c r="AZ158" s="148"/>
      <c r="BA158" s="149"/>
      <c r="BB158" s="53"/>
      <c r="BC158" s="53"/>
    </row>
    <row r="159" spans="8:55" ht="15">
      <c r="H159" s="31"/>
      <c r="AE159" s="82"/>
      <c r="AF159" s="53"/>
      <c r="AG159" s="53"/>
      <c r="AH159" s="53"/>
      <c r="AI159" s="53"/>
      <c r="AJ159" s="53"/>
      <c r="AK159" s="53"/>
      <c r="AL159" s="83"/>
      <c r="AY159" s="53"/>
      <c r="AZ159" s="148"/>
      <c r="BA159" s="149"/>
      <c r="BB159" s="53"/>
      <c r="BC159" s="53"/>
    </row>
    <row r="160" spans="8:55" ht="15">
      <c r="H160" s="31"/>
      <c r="AE160" s="82"/>
      <c r="AF160" s="53"/>
      <c r="AG160" s="53"/>
      <c r="AH160" s="53"/>
      <c r="AI160" s="53"/>
      <c r="AJ160" s="53"/>
      <c r="AK160" s="53"/>
      <c r="AL160" s="83"/>
      <c r="AY160" s="53"/>
      <c r="AZ160" s="148"/>
      <c r="BA160" s="53"/>
      <c r="BB160" s="53"/>
      <c r="BC160" s="53"/>
    </row>
    <row r="161" spans="8:55" ht="15">
      <c r="H161" s="31"/>
      <c r="AE161" s="82"/>
      <c r="AF161" s="53"/>
      <c r="AG161" s="53"/>
      <c r="AH161" s="53"/>
      <c r="AI161" s="53"/>
      <c r="AJ161" s="53"/>
      <c r="AK161" s="53"/>
      <c r="AL161" s="83"/>
      <c r="AY161" s="53"/>
      <c r="AZ161" s="148"/>
      <c r="BA161" s="53"/>
      <c r="BB161" s="53"/>
      <c r="BC161" s="53"/>
    </row>
    <row r="162" spans="8:55" ht="15">
      <c r="H162" s="31"/>
      <c r="AE162" s="82"/>
      <c r="AF162" s="53"/>
      <c r="AG162" s="53"/>
      <c r="AH162" s="53"/>
      <c r="AI162" s="53"/>
      <c r="AJ162" s="53"/>
      <c r="AK162" s="53"/>
      <c r="AL162" s="83"/>
      <c r="AY162" s="53"/>
      <c r="AZ162" s="148"/>
      <c r="BA162" s="53"/>
      <c r="BB162" s="53"/>
      <c r="BC162" s="53"/>
    </row>
    <row r="163" spans="8:55" ht="15">
      <c r="H163" s="31"/>
      <c r="AE163" s="82"/>
      <c r="AF163" s="53"/>
      <c r="AG163" s="53"/>
      <c r="AH163" s="53"/>
      <c r="AI163" s="53"/>
      <c r="AJ163" s="53"/>
      <c r="AK163" s="53"/>
      <c r="AL163" s="83"/>
      <c r="AY163" s="53"/>
      <c r="AZ163" s="148"/>
      <c r="BA163" s="53"/>
      <c r="BB163" s="53"/>
      <c r="BC163" s="53"/>
    </row>
    <row r="164" spans="8:55" ht="15">
      <c r="H164" s="31"/>
      <c r="AE164" s="82"/>
      <c r="AF164" s="53"/>
      <c r="AG164" s="53"/>
      <c r="AH164" s="53"/>
      <c r="AI164" s="53"/>
      <c r="AJ164" s="53"/>
      <c r="AK164" s="53"/>
      <c r="AL164" s="83"/>
      <c r="AY164" s="53"/>
      <c r="AZ164" s="148"/>
      <c r="BA164" s="53"/>
      <c r="BB164" s="53"/>
      <c r="BC164" s="53"/>
    </row>
    <row r="165" spans="8:55" ht="15">
      <c r="H165" s="31"/>
      <c r="AE165" s="82"/>
      <c r="AF165" s="53"/>
      <c r="AG165" s="53"/>
      <c r="AH165" s="53"/>
      <c r="AI165" s="53"/>
      <c r="AJ165" s="53"/>
      <c r="AK165" s="53"/>
      <c r="AL165" s="83"/>
      <c r="AY165" s="53"/>
      <c r="AZ165" s="148"/>
      <c r="BA165" s="53"/>
      <c r="BB165" s="53"/>
      <c r="BC165" s="53"/>
    </row>
    <row r="166" spans="8:55" ht="15">
      <c r="H166" s="31"/>
      <c r="AE166" s="82"/>
      <c r="AF166" s="53"/>
      <c r="AG166" s="53"/>
      <c r="AH166" s="53"/>
      <c r="AI166" s="53"/>
      <c r="AJ166" s="53"/>
      <c r="AK166" s="53"/>
      <c r="AL166" s="83"/>
      <c r="AY166" s="53"/>
      <c r="AZ166" s="148"/>
      <c r="BA166" s="53"/>
      <c r="BB166" s="53"/>
      <c r="BC166" s="53"/>
    </row>
    <row r="167" spans="8:55" ht="15">
      <c r="H167" s="31"/>
      <c r="AE167" s="82"/>
      <c r="AF167" s="53"/>
      <c r="AG167" s="53"/>
      <c r="AH167" s="53"/>
      <c r="AI167" s="53"/>
      <c r="AJ167" s="53"/>
      <c r="AK167" s="53"/>
      <c r="AL167" s="83"/>
      <c r="AY167" s="53"/>
      <c r="AZ167" s="148"/>
      <c r="BA167" s="53"/>
      <c r="BB167" s="53"/>
      <c r="BC167" s="53"/>
    </row>
    <row r="168" spans="8:55" ht="15">
      <c r="H168" s="31"/>
      <c r="AE168" s="82"/>
      <c r="AF168" s="53"/>
      <c r="AG168" s="53"/>
      <c r="AH168" s="53"/>
      <c r="AI168" s="53"/>
      <c r="AJ168" s="53"/>
      <c r="AK168" s="53"/>
      <c r="AL168" s="83"/>
      <c r="AY168" s="53"/>
      <c r="AZ168" s="148"/>
      <c r="BA168" s="53"/>
      <c r="BB168" s="53"/>
      <c r="BC168" s="53"/>
    </row>
    <row r="169" spans="8:55" ht="15">
      <c r="H169" s="31"/>
      <c r="AE169" s="82"/>
      <c r="AF169" s="53"/>
      <c r="AG169" s="53"/>
      <c r="AH169" s="53"/>
      <c r="AI169" s="53"/>
      <c r="AJ169" s="53"/>
      <c r="AK169" s="53"/>
      <c r="AL169" s="83"/>
      <c r="AY169" s="53"/>
      <c r="AZ169" s="148"/>
      <c r="BA169" s="53"/>
      <c r="BB169" s="53"/>
      <c r="BC169" s="53"/>
    </row>
    <row r="170" spans="8:55" ht="15">
      <c r="H170" s="31"/>
      <c r="AE170" s="82"/>
      <c r="AF170" s="53"/>
      <c r="AG170" s="53"/>
      <c r="AH170" s="53"/>
      <c r="AI170" s="53"/>
      <c r="AJ170" s="53"/>
      <c r="AK170" s="53"/>
      <c r="AL170" s="83"/>
      <c r="AY170" s="53"/>
      <c r="AZ170" s="148"/>
      <c r="BA170" s="53"/>
      <c r="BB170" s="53"/>
      <c r="BC170" s="53"/>
    </row>
    <row r="171" spans="8:55" ht="15">
      <c r="H171" s="31"/>
      <c r="AE171" s="82"/>
      <c r="AF171" s="53"/>
      <c r="AG171" s="53"/>
      <c r="AH171" s="53"/>
      <c r="AI171" s="53"/>
      <c r="AJ171" s="53"/>
      <c r="AK171" s="53"/>
      <c r="AL171" s="83"/>
      <c r="AY171" s="53"/>
      <c r="AZ171" s="148"/>
      <c r="BA171" s="53"/>
      <c r="BB171" s="53"/>
      <c r="BC171" s="53"/>
    </row>
    <row r="172" spans="8:55" ht="15">
      <c r="H172" s="31"/>
      <c r="AE172" s="82"/>
      <c r="AF172" s="53"/>
      <c r="AG172" s="53"/>
      <c r="AH172" s="53"/>
      <c r="AI172" s="53"/>
      <c r="AJ172" s="53"/>
      <c r="AK172" s="53"/>
      <c r="AL172" s="83"/>
      <c r="AY172" s="53"/>
      <c r="AZ172" s="148"/>
      <c r="BA172" s="53"/>
      <c r="BB172" s="53"/>
      <c r="BC172" s="53"/>
    </row>
    <row r="173" spans="8:55" ht="15">
      <c r="H173" s="31"/>
      <c r="AE173" s="82"/>
      <c r="AF173" s="53"/>
      <c r="AG173" s="53"/>
      <c r="AH173" s="53"/>
      <c r="AI173" s="53"/>
      <c r="AJ173" s="53"/>
      <c r="AK173" s="53"/>
      <c r="AL173" s="83"/>
      <c r="AY173" s="53"/>
      <c r="AZ173" s="148"/>
      <c r="BA173" s="53"/>
      <c r="BB173" s="53"/>
      <c r="BC173" s="53"/>
    </row>
    <row r="174" spans="8:55" ht="15">
      <c r="H174" s="31"/>
      <c r="AE174" s="82"/>
      <c r="AF174" s="53"/>
      <c r="AG174" s="53"/>
      <c r="AH174" s="53"/>
      <c r="AI174" s="53"/>
      <c r="AJ174" s="53"/>
      <c r="AK174" s="53"/>
      <c r="AL174" s="83"/>
      <c r="AY174" s="53"/>
      <c r="AZ174" s="148"/>
      <c r="BA174" s="53"/>
      <c r="BB174" s="53"/>
      <c r="BC174" s="53"/>
    </row>
    <row r="175" spans="8:55" ht="15">
      <c r="H175" s="31"/>
      <c r="AE175" s="82"/>
      <c r="AF175" s="53"/>
      <c r="AG175" s="53"/>
      <c r="AH175" s="53"/>
      <c r="AI175" s="53"/>
      <c r="AJ175" s="53"/>
      <c r="AK175" s="53"/>
      <c r="AL175" s="83"/>
      <c r="AY175" s="53"/>
      <c r="AZ175" s="148"/>
      <c r="BA175" s="53"/>
      <c r="BB175" s="53"/>
      <c r="BC175" s="53"/>
    </row>
    <row r="176" spans="8:55" ht="15">
      <c r="H176" s="31"/>
      <c r="AE176" s="82"/>
      <c r="AF176" s="53"/>
      <c r="AG176" s="53"/>
      <c r="AH176" s="53"/>
      <c r="AI176" s="53"/>
      <c r="AJ176" s="53"/>
      <c r="AK176" s="53"/>
      <c r="AL176" s="83"/>
      <c r="AY176" s="53"/>
      <c r="AZ176" s="148"/>
      <c r="BA176" s="53"/>
      <c r="BB176" s="53"/>
      <c r="BC176" s="53"/>
    </row>
    <row r="177" spans="8:55" ht="15">
      <c r="H177" s="31"/>
      <c r="AE177" s="82"/>
      <c r="AF177" s="53"/>
      <c r="AG177" s="53"/>
      <c r="AH177" s="53"/>
      <c r="AI177" s="53"/>
      <c r="AJ177" s="53"/>
      <c r="AK177" s="53"/>
      <c r="AL177" s="83"/>
      <c r="AY177" s="53"/>
      <c r="AZ177" s="148"/>
      <c r="BA177" s="53"/>
      <c r="BB177" s="53"/>
      <c r="BC177" s="53"/>
    </row>
    <row r="178" spans="8:55" ht="15">
      <c r="H178" s="31"/>
      <c r="AE178" s="82"/>
      <c r="AF178" s="53"/>
      <c r="AG178" s="53"/>
      <c r="AH178" s="53"/>
      <c r="AI178" s="53"/>
      <c r="AJ178" s="53"/>
      <c r="AK178" s="53"/>
      <c r="AL178" s="83"/>
      <c r="AY178" s="53"/>
      <c r="AZ178" s="148"/>
      <c r="BA178" s="53"/>
      <c r="BB178" s="53"/>
      <c r="BC178" s="53"/>
    </row>
    <row r="179" spans="8:55" ht="15">
      <c r="H179" s="31"/>
      <c r="AE179" s="82"/>
      <c r="AF179" s="53"/>
      <c r="AG179" s="53"/>
      <c r="AH179" s="53"/>
      <c r="AI179" s="53"/>
      <c r="AJ179" s="53"/>
      <c r="AK179" s="53"/>
      <c r="AL179" s="83"/>
      <c r="AY179" s="53"/>
      <c r="AZ179" s="148"/>
      <c r="BA179" s="53"/>
      <c r="BB179" s="53"/>
      <c r="BC179" s="53"/>
    </row>
    <row r="180" spans="8:55" ht="15">
      <c r="H180" s="31"/>
      <c r="AE180" s="82"/>
      <c r="AF180" s="53"/>
      <c r="AG180" s="53"/>
      <c r="AH180" s="53"/>
      <c r="AI180" s="53"/>
      <c r="AJ180" s="53"/>
      <c r="AK180" s="53"/>
      <c r="AL180" s="83"/>
      <c r="AY180" s="53"/>
      <c r="AZ180" s="148"/>
      <c r="BA180" s="53"/>
      <c r="BB180" s="53"/>
      <c r="BC180" s="53"/>
    </row>
    <row r="181" spans="8:55" ht="15">
      <c r="H181" s="31"/>
      <c r="AE181" s="82"/>
      <c r="AF181" s="53"/>
      <c r="AG181" s="53"/>
      <c r="AH181" s="53"/>
      <c r="AI181" s="53"/>
      <c r="AJ181" s="53"/>
      <c r="AK181" s="53"/>
      <c r="AL181" s="83"/>
      <c r="AY181" s="53"/>
      <c r="AZ181" s="148"/>
      <c r="BA181" s="53"/>
      <c r="BB181" s="53"/>
      <c r="BC181" s="53"/>
    </row>
    <row r="182" spans="8:55" ht="15">
      <c r="H182" s="31"/>
      <c r="AE182" s="82"/>
      <c r="AF182" s="53"/>
      <c r="AG182" s="53"/>
      <c r="AH182" s="53"/>
      <c r="AI182" s="53"/>
      <c r="AJ182" s="53"/>
      <c r="AK182" s="53"/>
      <c r="AL182" s="83"/>
      <c r="AY182" s="53"/>
      <c r="AZ182" s="148"/>
      <c r="BA182" s="53"/>
      <c r="BB182" s="53"/>
      <c r="BC182" s="53"/>
    </row>
    <row r="183" spans="8:55" ht="15">
      <c r="H183" s="31"/>
      <c r="AE183" s="82"/>
      <c r="AF183" s="53"/>
      <c r="AG183" s="53"/>
      <c r="AH183" s="53"/>
      <c r="AI183" s="53"/>
      <c r="AJ183" s="53"/>
      <c r="AK183" s="53"/>
      <c r="AL183" s="83"/>
      <c r="AY183" s="53"/>
      <c r="AZ183" s="148"/>
      <c r="BA183" s="53"/>
      <c r="BB183" s="53"/>
      <c r="BC183" s="53"/>
    </row>
    <row r="184" spans="8:55" ht="15">
      <c r="H184" s="31"/>
      <c r="AE184" s="82"/>
      <c r="AF184" s="53"/>
      <c r="AG184" s="53"/>
      <c r="AH184" s="53"/>
      <c r="AI184" s="53"/>
      <c r="AJ184" s="53"/>
      <c r="AK184" s="53"/>
      <c r="AL184" s="83"/>
      <c r="AY184" s="53"/>
      <c r="AZ184" s="148"/>
      <c r="BA184" s="53"/>
      <c r="BB184" s="53"/>
      <c r="BC184" s="53"/>
    </row>
    <row r="185" spans="8:55" ht="15">
      <c r="H185" s="31"/>
      <c r="AE185" s="82"/>
      <c r="AF185" s="53"/>
      <c r="AG185" s="53"/>
      <c r="AH185" s="53"/>
      <c r="AI185" s="53"/>
      <c r="AJ185" s="53"/>
      <c r="AK185" s="53"/>
      <c r="AL185" s="83"/>
      <c r="AY185" s="53"/>
      <c r="AZ185" s="148"/>
      <c r="BA185" s="53"/>
      <c r="BB185" s="53"/>
      <c r="BC185" s="53"/>
    </row>
    <row r="186" spans="8:55" ht="15">
      <c r="H186" s="31"/>
      <c r="AE186" s="82"/>
      <c r="AF186" s="53"/>
      <c r="AG186" s="53"/>
      <c r="AH186" s="53"/>
      <c r="AI186" s="53"/>
      <c r="AJ186" s="53"/>
      <c r="AK186" s="53"/>
      <c r="AL186" s="83"/>
      <c r="AY186" s="53"/>
      <c r="AZ186" s="148"/>
      <c r="BA186" s="53"/>
      <c r="BB186" s="53"/>
      <c r="BC186" s="53"/>
    </row>
    <row r="187" spans="8:55" ht="15">
      <c r="H187" s="31"/>
      <c r="AE187" s="82"/>
      <c r="AF187" s="53"/>
      <c r="AG187" s="53"/>
      <c r="AH187" s="53"/>
      <c r="AI187" s="53"/>
      <c r="AJ187" s="53"/>
      <c r="AK187" s="53"/>
      <c r="AL187" s="83"/>
      <c r="AY187" s="53"/>
      <c r="AZ187" s="148"/>
      <c r="BA187" s="53"/>
      <c r="BB187" s="53"/>
      <c r="BC187" s="53"/>
    </row>
    <row r="188" spans="8:55" ht="15">
      <c r="H188" s="31"/>
      <c r="AE188" s="82"/>
      <c r="AF188" s="53"/>
      <c r="AG188" s="53"/>
      <c r="AH188" s="53"/>
      <c r="AI188" s="53"/>
      <c r="AJ188" s="53"/>
      <c r="AK188" s="53"/>
      <c r="AL188" s="83"/>
      <c r="AY188" s="53"/>
      <c r="AZ188" s="148"/>
      <c r="BA188" s="53"/>
      <c r="BB188" s="53"/>
      <c r="BC188" s="53"/>
    </row>
    <row r="189" spans="8:55" ht="15">
      <c r="H189" s="31"/>
      <c r="AE189" s="82"/>
      <c r="AF189" s="53"/>
      <c r="AG189" s="53"/>
      <c r="AH189" s="53"/>
      <c r="AI189" s="53"/>
      <c r="AJ189" s="53"/>
      <c r="AK189" s="53"/>
      <c r="AL189" s="83"/>
      <c r="AY189" s="53"/>
      <c r="AZ189" s="148"/>
      <c r="BA189" s="53"/>
      <c r="BB189" s="53"/>
      <c r="BC189" s="53"/>
    </row>
    <row r="190" spans="8:55" ht="15">
      <c r="H190" s="31"/>
      <c r="AE190" s="82"/>
      <c r="AF190" s="53"/>
      <c r="AG190" s="53"/>
      <c r="AH190" s="53"/>
      <c r="AI190" s="53"/>
      <c r="AJ190" s="53"/>
      <c r="AK190" s="53"/>
      <c r="AL190" s="83"/>
      <c r="AY190" s="53"/>
      <c r="AZ190" s="148"/>
      <c r="BA190" s="53"/>
      <c r="BB190" s="53"/>
      <c r="BC190" s="53"/>
    </row>
    <row r="191" spans="8:55" ht="15">
      <c r="H191" s="31"/>
      <c r="AE191" s="82"/>
      <c r="AF191" s="53"/>
      <c r="AG191" s="53"/>
      <c r="AH191" s="53"/>
      <c r="AI191" s="53"/>
      <c r="AJ191" s="53"/>
      <c r="AK191" s="53"/>
      <c r="AL191" s="83"/>
      <c r="AY191" s="53"/>
      <c r="AZ191" s="148"/>
      <c r="BA191" s="53"/>
      <c r="BB191" s="53"/>
      <c r="BC191" s="53"/>
    </row>
    <row r="192" spans="8:55" ht="15">
      <c r="H192" s="31"/>
      <c r="AE192" s="82"/>
      <c r="AF192" s="53"/>
      <c r="AG192" s="53"/>
      <c r="AH192" s="53"/>
      <c r="AI192" s="53"/>
      <c r="AJ192" s="53"/>
      <c r="AK192" s="53"/>
      <c r="AL192" s="83"/>
      <c r="AY192" s="53"/>
      <c r="AZ192" s="148"/>
      <c r="BA192" s="53"/>
      <c r="BB192" s="53"/>
      <c r="BC192" s="53"/>
    </row>
    <row r="193" spans="8:55" ht="15">
      <c r="H193" s="31"/>
      <c r="AE193" s="82"/>
      <c r="AF193" s="53"/>
      <c r="AG193" s="53"/>
      <c r="AH193" s="53"/>
      <c r="AI193" s="53"/>
      <c r="AJ193" s="53"/>
      <c r="AK193" s="53"/>
      <c r="AL193" s="83"/>
      <c r="AY193" s="53"/>
      <c r="AZ193" s="148"/>
      <c r="BA193" s="53"/>
      <c r="BB193" s="53"/>
      <c r="BC193" s="53"/>
    </row>
    <row r="194" spans="8:55" ht="15">
      <c r="H194" s="31"/>
      <c r="AE194" s="82"/>
      <c r="AF194" s="53"/>
      <c r="AG194" s="53"/>
      <c r="AH194" s="53"/>
      <c r="AI194" s="53"/>
      <c r="AJ194" s="53"/>
      <c r="AK194" s="53"/>
      <c r="AL194" s="83"/>
      <c r="AY194" s="53"/>
      <c r="AZ194" s="148"/>
      <c r="BA194" s="53"/>
      <c r="BB194" s="53"/>
      <c r="BC194" s="53"/>
    </row>
    <row r="195" spans="8:55" ht="15">
      <c r="H195" s="31"/>
      <c r="AE195" s="82"/>
      <c r="AF195" s="53"/>
      <c r="AG195" s="53"/>
      <c r="AH195" s="53"/>
      <c r="AI195" s="53"/>
      <c r="AJ195" s="53"/>
      <c r="AK195" s="53"/>
      <c r="AL195" s="83"/>
      <c r="AY195" s="53"/>
      <c r="AZ195" s="148"/>
      <c r="BA195" s="53"/>
      <c r="BB195" s="53"/>
      <c r="BC195" s="53"/>
    </row>
    <row r="196" spans="8:55" ht="15">
      <c r="H196" s="31"/>
      <c r="AE196" s="82"/>
      <c r="AF196" s="53"/>
      <c r="AG196" s="53"/>
      <c r="AH196" s="53"/>
      <c r="AI196" s="53"/>
      <c r="AJ196" s="53"/>
      <c r="AK196" s="53"/>
      <c r="AL196" s="83"/>
      <c r="AY196" s="53"/>
      <c r="AZ196" s="148"/>
      <c r="BA196" s="53"/>
      <c r="BB196" s="53"/>
      <c r="BC196" s="53"/>
    </row>
    <row r="197" spans="8:55" ht="15">
      <c r="H197" s="31"/>
      <c r="AE197" s="82"/>
      <c r="AF197" s="53"/>
      <c r="AG197" s="53"/>
      <c r="AH197" s="53"/>
      <c r="AI197" s="53"/>
      <c r="AJ197" s="53"/>
      <c r="AK197" s="53"/>
      <c r="AL197" s="83"/>
      <c r="AY197" s="53"/>
      <c r="AZ197" s="148"/>
      <c r="BA197" s="53"/>
      <c r="BB197" s="53"/>
      <c r="BC197" s="53"/>
    </row>
    <row r="198" spans="8:55" ht="15">
      <c r="H198" s="31"/>
      <c r="AE198" s="82"/>
      <c r="AF198" s="53"/>
      <c r="AG198" s="53"/>
      <c r="AH198" s="53"/>
      <c r="AI198" s="53"/>
      <c r="AJ198" s="53"/>
      <c r="AK198" s="53"/>
      <c r="AL198" s="83"/>
      <c r="AY198" s="53"/>
      <c r="AZ198" s="148"/>
      <c r="BA198" s="53"/>
      <c r="BB198" s="53"/>
      <c r="BC198" s="53"/>
    </row>
    <row r="199" spans="8:55" ht="15">
      <c r="H199" s="31"/>
      <c r="AE199" s="82"/>
      <c r="AF199" s="53"/>
      <c r="AG199" s="53"/>
      <c r="AH199" s="53"/>
      <c r="AI199" s="53"/>
      <c r="AJ199" s="53"/>
      <c r="AK199" s="53"/>
      <c r="AL199" s="83"/>
      <c r="AY199" s="53"/>
      <c r="AZ199" s="148"/>
      <c r="BA199" s="53"/>
      <c r="BB199" s="53"/>
      <c r="BC199" s="53"/>
    </row>
    <row r="200" spans="8:55" ht="15">
      <c r="H200" s="31"/>
      <c r="AE200" s="82"/>
      <c r="AF200" s="53"/>
      <c r="AG200" s="53"/>
      <c r="AH200" s="53"/>
      <c r="AI200" s="53"/>
      <c r="AJ200" s="53"/>
      <c r="AK200" s="53"/>
      <c r="AL200" s="83"/>
      <c r="AY200" s="53"/>
      <c r="AZ200" s="148"/>
      <c r="BA200" s="53"/>
      <c r="BB200" s="53"/>
      <c r="BC200" s="53"/>
    </row>
    <row r="201" spans="8:55" ht="15">
      <c r="H201" s="31"/>
      <c r="AE201" s="82"/>
      <c r="AF201" s="53"/>
      <c r="AG201" s="53"/>
      <c r="AH201" s="53"/>
      <c r="AI201" s="53"/>
      <c r="AJ201" s="53"/>
      <c r="AK201" s="53"/>
      <c r="AL201" s="83"/>
      <c r="AY201" s="53"/>
      <c r="AZ201" s="148"/>
      <c r="BA201" s="53"/>
      <c r="BB201" s="53"/>
      <c r="BC201" s="53"/>
    </row>
    <row r="202" spans="8:55" ht="15">
      <c r="H202" s="31"/>
      <c r="AE202" s="82"/>
      <c r="AF202" s="53"/>
      <c r="AG202" s="53"/>
      <c r="AH202" s="53"/>
      <c r="AI202" s="53"/>
      <c r="AJ202" s="53"/>
      <c r="AK202" s="53"/>
      <c r="AL202" s="83"/>
      <c r="AY202" s="53"/>
      <c r="AZ202" s="148"/>
      <c r="BA202" s="53"/>
      <c r="BB202" s="53"/>
      <c r="BC202" s="53"/>
    </row>
    <row r="203" spans="8:55" ht="15">
      <c r="H203" s="31"/>
      <c r="AE203" s="82"/>
      <c r="AF203" s="53"/>
      <c r="AG203" s="53"/>
      <c r="AH203" s="53"/>
      <c r="AI203" s="53"/>
      <c r="AJ203" s="53"/>
      <c r="AK203" s="53"/>
      <c r="AL203" s="83"/>
      <c r="AY203" s="53"/>
      <c r="AZ203" s="148"/>
      <c r="BA203" s="53"/>
      <c r="BB203" s="53"/>
      <c r="BC203" s="53"/>
    </row>
    <row r="204" spans="8:55" ht="15">
      <c r="H204" s="31"/>
      <c r="AE204" s="82"/>
      <c r="AF204" s="53"/>
      <c r="AG204" s="53"/>
      <c r="AH204" s="53"/>
      <c r="AI204" s="53"/>
      <c r="AJ204" s="53"/>
      <c r="AK204" s="53"/>
      <c r="AL204" s="83"/>
      <c r="AY204" s="53"/>
      <c r="AZ204" s="148"/>
      <c r="BA204" s="53"/>
      <c r="BB204" s="53"/>
      <c r="BC204" s="53"/>
    </row>
    <row r="205" spans="8:55" ht="15">
      <c r="H205" s="31"/>
      <c r="AE205" s="82"/>
      <c r="AF205" s="53"/>
      <c r="AG205" s="53"/>
      <c r="AH205" s="53"/>
      <c r="AI205" s="53"/>
      <c r="AJ205" s="53"/>
      <c r="AK205" s="53"/>
      <c r="AL205" s="83"/>
      <c r="AY205" s="53"/>
      <c r="AZ205" s="148"/>
      <c r="BA205" s="53"/>
      <c r="BB205" s="53"/>
      <c r="BC205" s="53"/>
    </row>
    <row r="206" spans="8:55" ht="15">
      <c r="H206" s="31"/>
      <c r="AE206" s="82"/>
      <c r="AF206" s="53"/>
      <c r="AG206" s="53"/>
      <c r="AH206" s="53"/>
      <c r="AI206" s="53"/>
      <c r="AJ206" s="53"/>
      <c r="AK206" s="53"/>
      <c r="AL206" s="83"/>
      <c r="AY206" s="53"/>
      <c r="AZ206" s="148"/>
      <c r="BA206" s="53"/>
      <c r="BB206" s="53"/>
      <c r="BC206" s="53"/>
    </row>
    <row r="207" spans="8:55" ht="15">
      <c r="H207" s="31"/>
      <c r="AE207" s="82"/>
      <c r="AF207" s="53"/>
      <c r="AG207" s="53"/>
      <c r="AH207" s="53"/>
      <c r="AI207" s="53"/>
      <c r="AJ207" s="53"/>
      <c r="AK207" s="53"/>
      <c r="AL207" s="83"/>
      <c r="AY207" s="53"/>
      <c r="AZ207" s="148"/>
      <c r="BA207" s="53"/>
      <c r="BB207" s="53"/>
      <c r="BC207" s="53"/>
    </row>
    <row r="208" spans="8:55" ht="15">
      <c r="H208" s="31"/>
      <c r="AE208" s="82"/>
      <c r="AF208" s="53"/>
      <c r="AG208" s="53"/>
      <c r="AH208" s="53"/>
      <c r="AI208" s="53"/>
      <c r="AJ208" s="53"/>
      <c r="AK208" s="53"/>
      <c r="AL208" s="83"/>
      <c r="AY208" s="53"/>
      <c r="AZ208" s="148"/>
      <c r="BA208" s="53"/>
      <c r="BB208" s="53"/>
      <c r="BC208" s="53"/>
    </row>
    <row r="209" spans="8:55" ht="15">
      <c r="H209" s="31"/>
      <c r="AE209" s="82"/>
      <c r="AF209" s="53"/>
      <c r="AG209" s="53"/>
      <c r="AH209" s="53"/>
      <c r="AI209" s="53"/>
      <c r="AJ209" s="53"/>
      <c r="AK209" s="53"/>
      <c r="AL209" s="83"/>
      <c r="AY209" s="53"/>
      <c r="AZ209" s="148"/>
      <c r="BA209" s="53"/>
      <c r="BB209" s="53"/>
      <c r="BC209" s="53"/>
    </row>
    <row r="210" spans="8:55" ht="15">
      <c r="H210" s="31"/>
      <c r="AE210" s="82"/>
      <c r="AF210" s="53"/>
      <c r="AG210" s="53"/>
      <c r="AH210" s="53"/>
      <c r="AI210" s="53"/>
      <c r="AJ210" s="53"/>
      <c r="AK210" s="53"/>
      <c r="AL210" s="83"/>
      <c r="AY210" s="53"/>
      <c r="AZ210" s="148"/>
      <c r="BA210" s="53"/>
      <c r="BB210" s="53"/>
      <c r="BC210" s="53"/>
    </row>
    <row r="211" spans="8:55" ht="15">
      <c r="H211" s="31"/>
      <c r="AE211" s="82"/>
      <c r="AF211" s="53"/>
      <c r="AG211" s="53"/>
      <c r="AH211" s="53"/>
      <c r="AI211" s="53"/>
      <c r="AJ211" s="53"/>
      <c r="AK211" s="53"/>
      <c r="AL211" s="83"/>
      <c r="AY211" s="53"/>
      <c r="AZ211" s="148"/>
      <c r="BA211" s="53"/>
      <c r="BB211" s="53"/>
      <c r="BC211" s="53"/>
    </row>
    <row r="212" spans="31:55" ht="15">
      <c r="AE212" s="82"/>
      <c r="AF212" s="53"/>
      <c r="AG212" s="53"/>
      <c r="AH212" s="53"/>
      <c r="AI212" s="53"/>
      <c r="AJ212" s="53"/>
      <c r="AK212" s="53"/>
      <c r="AL212" s="83"/>
      <c r="AY212" s="53"/>
      <c r="AZ212" s="148"/>
      <c r="BA212" s="53"/>
      <c r="BB212" s="53"/>
      <c r="BC212" s="53"/>
    </row>
    <row r="213" spans="31:55" ht="15">
      <c r="AE213" s="82"/>
      <c r="AF213" s="53"/>
      <c r="AG213" s="53"/>
      <c r="AH213" s="53"/>
      <c r="AI213" s="53"/>
      <c r="AJ213" s="53"/>
      <c r="AK213" s="53"/>
      <c r="AL213" s="83"/>
      <c r="AY213" s="53"/>
      <c r="AZ213" s="148"/>
      <c r="BA213" s="53"/>
      <c r="BB213" s="53"/>
      <c r="BC213" s="53"/>
    </row>
    <row r="214" spans="31:55" ht="15">
      <c r="AE214" s="82"/>
      <c r="AF214" s="53"/>
      <c r="AG214" s="53"/>
      <c r="AH214" s="53"/>
      <c r="AI214" s="53"/>
      <c r="AJ214" s="53"/>
      <c r="AK214" s="53"/>
      <c r="AL214" s="83"/>
      <c r="AY214" s="53"/>
      <c r="AZ214" s="148"/>
      <c r="BA214" s="53"/>
      <c r="BB214" s="53"/>
      <c r="BC214" s="53"/>
    </row>
    <row r="215" spans="31:55" ht="15">
      <c r="AE215" s="82"/>
      <c r="AF215" s="53"/>
      <c r="AG215" s="53"/>
      <c r="AH215" s="53"/>
      <c r="AI215" s="53"/>
      <c r="AJ215" s="53"/>
      <c r="AK215" s="53"/>
      <c r="AL215" s="83"/>
      <c r="AY215" s="53"/>
      <c r="AZ215" s="148"/>
      <c r="BA215" s="53"/>
      <c r="BB215" s="53"/>
      <c r="BC215" s="53"/>
    </row>
    <row r="216" spans="31:55" ht="15">
      <c r="AE216" s="82"/>
      <c r="AF216" s="53"/>
      <c r="AG216" s="53"/>
      <c r="AH216" s="53"/>
      <c r="AI216" s="53"/>
      <c r="AJ216" s="53"/>
      <c r="AK216" s="53"/>
      <c r="AL216" s="83"/>
      <c r="AY216" s="53"/>
      <c r="AZ216" s="148"/>
      <c r="BA216" s="53"/>
      <c r="BB216" s="53"/>
      <c r="BC216" s="53"/>
    </row>
    <row r="217" spans="31:55" ht="15">
      <c r="AE217" s="82"/>
      <c r="AF217" s="53"/>
      <c r="AG217" s="53"/>
      <c r="AH217" s="53"/>
      <c r="AI217" s="53"/>
      <c r="AJ217" s="53"/>
      <c r="AK217" s="53"/>
      <c r="AL217" s="83"/>
      <c r="AY217" s="53"/>
      <c r="AZ217" s="148"/>
      <c r="BA217" s="53"/>
      <c r="BB217" s="53"/>
      <c r="BC217" s="53"/>
    </row>
    <row r="218" spans="31:55" ht="15">
      <c r="AE218" s="82"/>
      <c r="AF218" s="53"/>
      <c r="AG218" s="53"/>
      <c r="AH218" s="53"/>
      <c r="AI218" s="53"/>
      <c r="AJ218" s="53"/>
      <c r="AK218" s="53"/>
      <c r="AL218" s="83"/>
      <c r="AY218" s="53"/>
      <c r="AZ218" s="148"/>
      <c r="BA218" s="53"/>
      <c r="BB218" s="53"/>
      <c r="BC218" s="53"/>
    </row>
    <row r="219" spans="31:55" ht="15">
      <c r="AE219" s="82"/>
      <c r="AF219" s="53"/>
      <c r="AG219" s="53"/>
      <c r="AH219" s="53"/>
      <c r="AI219" s="53"/>
      <c r="AJ219" s="53"/>
      <c r="AK219" s="53"/>
      <c r="AL219" s="83"/>
      <c r="AY219" s="53"/>
      <c r="AZ219" s="148"/>
      <c r="BA219" s="53"/>
      <c r="BB219" s="53"/>
      <c r="BC219" s="53"/>
    </row>
    <row r="220" spans="31:55" ht="15">
      <c r="AE220" s="82"/>
      <c r="AF220" s="53"/>
      <c r="AG220" s="53"/>
      <c r="AH220" s="53"/>
      <c r="AI220" s="53"/>
      <c r="AJ220" s="53"/>
      <c r="AK220" s="53"/>
      <c r="AL220" s="83"/>
      <c r="AY220" s="53"/>
      <c r="AZ220" s="148"/>
      <c r="BA220" s="53"/>
      <c r="BB220" s="53"/>
      <c r="BC220" s="53"/>
    </row>
    <row r="221" spans="31:55" ht="15">
      <c r="AE221" s="82"/>
      <c r="AF221" s="53"/>
      <c r="AG221" s="53"/>
      <c r="AH221" s="53"/>
      <c r="AI221" s="53"/>
      <c r="AJ221" s="53"/>
      <c r="AK221" s="53"/>
      <c r="AL221" s="83"/>
      <c r="AY221" s="53"/>
      <c r="AZ221" s="148"/>
      <c r="BA221" s="53"/>
      <c r="BB221" s="53"/>
      <c r="BC221" s="53"/>
    </row>
    <row r="222" spans="31:55" ht="15">
      <c r="AE222" s="82"/>
      <c r="AF222" s="53"/>
      <c r="AG222" s="53"/>
      <c r="AH222" s="53"/>
      <c r="AI222" s="53"/>
      <c r="AJ222" s="53"/>
      <c r="AK222" s="53"/>
      <c r="AL222" s="83"/>
      <c r="AY222" s="53"/>
      <c r="AZ222" s="148"/>
      <c r="BA222" s="53"/>
      <c r="BB222" s="53"/>
      <c r="BC222" s="53"/>
    </row>
    <row r="223" spans="31:55" ht="15">
      <c r="AE223" s="82"/>
      <c r="AF223" s="53"/>
      <c r="AG223" s="53"/>
      <c r="AH223" s="53"/>
      <c r="AI223" s="53"/>
      <c r="AJ223" s="53"/>
      <c r="AK223" s="53"/>
      <c r="AL223" s="83"/>
      <c r="AY223" s="53"/>
      <c r="AZ223" s="148"/>
      <c r="BA223" s="53"/>
      <c r="BB223" s="53"/>
      <c r="BC223" s="53"/>
    </row>
    <row r="224" spans="31:55" ht="15">
      <c r="AE224" s="82"/>
      <c r="AF224" s="53"/>
      <c r="AG224" s="53"/>
      <c r="AH224" s="53"/>
      <c r="AI224" s="53"/>
      <c r="AJ224" s="53"/>
      <c r="AK224" s="53"/>
      <c r="AL224" s="83"/>
      <c r="AY224" s="53"/>
      <c r="AZ224" s="148"/>
      <c r="BA224" s="53"/>
      <c r="BB224" s="53"/>
      <c r="BC224" s="53"/>
    </row>
    <row r="225" spans="31:55" ht="15">
      <c r="AE225" s="82"/>
      <c r="AF225" s="53"/>
      <c r="AG225" s="53"/>
      <c r="AH225" s="53"/>
      <c r="AI225" s="53"/>
      <c r="AJ225" s="53"/>
      <c r="AK225" s="53"/>
      <c r="AL225" s="83"/>
      <c r="AY225" s="53"/>
      <c r="AZ225" s="149"/>
      <c r="BA225" s="53"/>
      <c r="BB225" s="53"/>
      <c r="BC225" s="53"/>
    </row>
    <row r="226" spans="31:55" ht="15">
      <c r="AE226" s="82"/>
      <c r="AF226" s="53"/>
      <c r="AG226" s="53"/>
      <c r="AH226" s="53"/>
      <c r="AI226" s="53"/>
      <c r="AJ226" s="53"/>
      <c r="AK226" s="53"/>
      <c r="AL226" s="83"/>
      <c r="AY226" s="53"/>
      <c r="AZ226" s="53"/>
      <c r="BA226" s="53"/>
      <c r="BB226" s="53"/>
      <c r="BC226" s="53"/>
    </row>
    <row r="227" spans="31:55" ht="15">
      <c r="AE227" s="82"/>
      <c r="AF227" s="53"/>
      <c r="AG227" s="53"/>
      <c r="AH227" s="53"/>
      <c r="AI227" s="53"/>
      <c r="AJ227" s="53"/>
      <c r="AK227" s="53"/>
      <c r="AL227" s="83"/>
      <c r="AY227" s="53"/>
      <c r="AZ227" s="53"/>
      <c r="BA227" s="53"/>
      <c r="BB227" s="53"/>
      <c r="BC227" s="53"/>
    </row>
    <row r="228" spans="31:55" ht="15">
      <c r="AE228" s="82"/>
      <c r="AF228" s="53"/>
      <c r="AG228" s="53"/>
      <c r="AH228" s="53"/>
      <c r="AI228" s="53"/>
      <c r="AJ228" s="53"/>
      <c r="AK228" s="53"/>
      <c r="AL228" s="83"/>
      <c r="AY228" s="53"/>
      <c r="AZ228" s="53"/>
      <c r="BA228" s="53"/>
      <c r="BB228" s="53"/>
      <c r="BC228" s="53"/>
    </row>
    <row r="229" spans="31:55" ht="15">
      <c r="AE229" s="82"/>
      <c r="AF229" s="53"/>
      <c r="AG229" s="53"/>
      <c r="AH229" s="53"/>
      <c r="AI229" s="53"/>
      <c r="AJ229" s="53"/>
      <c r="AK229" s="53"/>
      <c r="AL229" s="83"/>
      <c r="AY229" s="53"/>
      <c r="AZ229" s="53"/>
      <c r="BA229" s="53"/>
      <c r="BB229" s="53"/>
      <c r="BC229" s="53"/>
    </row>
    <row r="230" spans="31:55" ht="15">
      <c r="AE230" s="82"/>
      <c r="AF230" s="53"/>
      <c r="AG230" s="53"/>
      <c r="AH230" s="53"/>
      <c r="AI230" s="53"/>
      <c r="AJ230" s="53"/>
      <c r="AK230" s="53"/>
      <c r="AL230" s="83"/>
      <c r="AY230" s="53"/>
      <c r="AZ230" s="53"/>
      <c r="BA230" s="53"/>
      <c r="BB230" s="53"/>
      <c r="BC230" s="53"/>
    </row>
    <row r="231" spans="31:55" ht="15">
      <c r="AE231" s="82"/>
      <c r="AF231" s="53"/>
      <c r="AG231" s="53"/>
      <c r="AH231" s="53"/>
      <c r="AI231" s="53"/>
      <c r="AJ231" s="53"/>
      <c r="AK231" s="53"/>
      <c r="AL231" s="83"/>
      <c r="AY231" s="53"/>
      <c r="AZ231" s="53"/>
      <c r="BA231" s="53"/>
      <c r="BB231" s="53"/>
      <c r="BC231" s="53"/>
    </row>
    <row r="232" spans="31:55" ht="15">
      <c r="AE232" s="82"/>
      <c r="AF232" s="53"/>
      <c r="AG232" s="53"/>
      <c r="AH232" s="53"/>
      <c r="AI232" s="53"/>
      <c r="AJ232" s="53"/>
      <c r="AK232" s="53"/>
      <c r="AL232" s="83"/>
      <c r="AY232" s="53"/>
      <c r="AZ232" s="53"/>
      <c r="BA232" s="53"/>
      <c r="BB232" s="53"/>
      <c r="BC232" s="53"/>
    </row>
    <row r="233" spans="31:55" ht="15">
      <c r="AE233" s="82"/>
      <c r="AF233" s="53"/>
      <c r="AG233" s="53"/>
      <c r="AH233" s="53"/>
      <c r="AI233" s="53"/>
      <c r="AJ233" s="53"/>
      <c r="AK233" s="53"/>
      <c r="AL233" s="83"/>
      <c r="AY233" s="53"/>
      <c r="AZ233" s="53"/>
      <c r="BA233" s="53"/>
      <c r="BB233" s="53"/>
      <c r="BC233" s="53"/>
    </row>
    <row r="234" spans="31:55" ht="15">
      <c r="AE234" s="82"/>
      <c r="AF234" s="53"/>
      <c r="AG234" s="53"/>
      <c r="AH234" s="53"/>
      <c r="AI234" s="53"/>
      <c r="AJ234" s="53"/>
      <c r="AK234" s="53"/>
      <c r="AL234" s="83"/>
      <c r="AY234" s="53"/>
      <c r="AZ234" s="53"/>
      <c r="BA234" s="53"/>
      <c r="BB234" s="53"/>
      <c r="BC234" s="53"/>
    </row>
    <row r="235" spans="31:55" ht="15">
      <c r="AE235" s="82"/>
      <c r="AF235" s="53"/>
      <c r="AG235" s="53"/>
      <c r="AH235" s="53"/>
      <c r="AI235" s="53"/>
      <c r="AJ235" s="53"/>
      <c r="AK235" s="53"/>
      <c r="AL235" s="83"/>
      <c r="AY235" s="53"/>
      <c r="AZ235" s="53"/>
      <c r="BA235" s="53"/>
      <c r="BB235" s="53"/>
      <c r="BC235" s="53"/>
    </row>
    <row r="236" spans="31:55" ht="15">
      <c r="AE236" s="82"/>
      <c r="AF236" s="53"/>
      <c r="AG236" s="53"/>
      <c r="AH236" s="53"/>
      <c r="AI236" s="53"/>
      <c r="AJ236" s="53"/>
      <c r="AK236" s="53"/>
      <c r="AL236" s="83"/>
      <c r="AY236" s="53"/>
      <c r="AZ236" s="53"/>
      <c r="BA236" s="53"/>
      <c r="BB236" s="53"/>
      <c r="BC236" s="53"/>
    </row>
    <row r="237" spans="31:55" ht="15">
      <c r="AE237" s="82"/>
      <c r="AF237" s="53"/>
      <c r="AG237" s="53"/>
      <c r="AH237" s="53"/>
      <c r="AI237" s="53"/>
      <c r="AJ237" s="53"/>
      <c r="AK237" s="53"/>
      <c r="AL237" s="83"/>
      <c r="AY237" s="53"/>
      <c r="AZ237" s="53"/>
      <c r="BA237" s="53"/>
      <c r="BB237" s="53"/>
      <c r="BC237" s="53"/>
    </row>
    <row r="238" spans="31:55" ht="15">
      <c r="AE238" s="82"/>
      <c r="AF238" s="53"/>
      <c r="AG238" s="53"/>
      <c r="AH238" s="53"/>
      <c r="AI238" s="53"/>
      <c r="AJ238" s="53"/>
      <c r="AK238" s="53"/>
      <c r="AL238" s="83"/>
      <c r="AY238" s="53"/>
      <c r="AZ238" s="53"/>
      <c r="BA238" s="53"/>
      <c r="BB238" s="53"/>
      <c r="BC238" s="53"/>
    </row>
    <row r="239" spans="31:55" ht="15">
      <c r="AE239" s="82"/>
      <c r="AF239" s="53"/>
      <c r="AG239" s="53"/>
      <c r="AH239" s="53"/>
      <c r="AI239" s="53"/>
      <c r="AJ239" s="53"/>
      <c r="AK239" s="53"/>
      <c r="AL239" s="83"/>
      <c r="AY239" s="53"/>
      <c r="AZ239" s="53"/>
      <c r="BA239" s="53"/>
      <c r="BB239" s="53"/>
      <c r="BC239" s="53"/>
    </row>
    <row r="240" spans="31:55" ht="15">
      <c r="AE240" s="82"/>
      <c r="AF240" s="53"/>
      <c r="AG240" s="53"/>
      <c r="AH240" s="53"/>
      <c r="AI240" s="53"/>
      <c r="AJ240" s="53"/>
      <c r="AK240" s="53"/>
      <c r="AL240" s="83"/>
      <c r="AY240" s="53"/>
      <c r="AZ240" s="53"/>
      <c r="BA240" s="53"/>
      <c r="BB240" s="53"/>
      <c r="BC240" s="53"/>
    </row>
    <row r="241" spans="31:55" ht="15">
      <c r="AE241" s="82"/>
      <c r="AF241" s="53"/>
      <c r="AG241" s="53"/>
      <c r="AH241" s="53"/>
      <c r="AI241" s="53"/>
      <c r="AJ241" s="53"/>
      <c r="AK241" s="53"/>
      <c r="AL241" s="83"/>
      <c r="AY241" s="53"/>
      <c r="AZ241" s="53"/>
      <c r="BA241" s="53"/>
      <c r="BB241" s="53"/>
      <c r="BC241" s="53"/>
    </row>
    <row r="242" spans="31:55" ht="15">
      <c r="AE242" s="82"/>
      <c r="AF242" s="53"/>
      <c r="AG242" s="53"/>
      <c r="AH242" s="53"/>
      <c r="AI242" s="53"/>
      <c r="AJ242" s="53"/>
      <c r="AK242" s="53"/>
      <c r="AL242" s="83"/>
      <c r="AY242" s="53"/>
      <c r="AZ242" s="53"/>
      <c r="BA242" s="53"/>
      <c r="BB242" s="53"/>
      <c r="BC242" s="53"/>
    </row>
    <row r="243" spans="31:55" ht="15">
      <c r="AE243" s="82"/>
      <c r="AF243" s="53"/>
      <c r="AG243" s="53"/>
      <c r="AH243" s="53"/>
      <c r="AI243" s="53"/>
      <c r="AJ243" s="53"/>
      <c r="AK243" s="53"/>
      <c r="AL243" s="83"/>
      <c r="AY243" s="53"/>
      <c r="AZ243" s="53"/>
      <c r="BA243" s="53"/>
      <c r="BB243" s="53"/>
      <c r="BC243" s="53"/>
    </row>
    <row r="244" spans="31:55" ht="15">
      <c r="AE244" s="82"/>
      <c r="AF244" s="53"/>
      <c r="AG244" s="53"/>
      <c r="AH244" s="53"/>
      <c r="AI244" s="53"/>
      <c r="AJ244" s="53"/>
      <c r="AK244" s="53"/>
      <c r="AL244" s="83"/>
      <c r="AY244" s="53"/>
      <c r="AZ244" s="53"/>
      <c r="BA244" s="53"/>
      <c r="BB244" s="53"/>
      <c r="BC244" s="53"/>
    </row>
    <row r="245" spans="31:55" ht="15">
      <c r="AE245" s="82"/>
      <c r="AF245" s="53"/>
      <c r="AG245" s="53"/>
      <c r="AH245" s="53"/>
      <c r="AI245" s="53"/>
      <c r="AJ245" s="53"/>
      <c r="AK245" s="53"/>
      <c r="AL245" s="83"/>
      <c r="AY245" s="53"/>
      <c r="AZ245" s="53"/>
      <c r="BA245" s="53"/>
      <c r="BB245" s="53"/>
      <c r="BC245" s="53"/>
    </row>
    <row r="246" spans="31:55" ht="15">
      <c r="AE246" s="82"/>
      <c r="AF246" s="53"/>
      <c r="AG246" s="53"/>
      <c r="AH246" s="53"/>
      <c r="AI246" s="53"/>
      <c r="AJ246" s="53"/>
      <c r="AK246" s="53"/>
      <c r="AL246" s="83"/>
      <c r="AY246" s="53"/>
      <c r="AZ246" s="53"/>
      <c r="BA246" s="53"/>
      <c r="BB246" s="53"/>
      <c r="BC246" s="53"/>
    </row>
    <row r="247" spans="31:55" ht="15">
      <c r="AE247" s="82"/>
      <c r="AF247" s="53"/>
      <c r="AG247" s="53"/>
      <c r="AH247" s="53"/>
      <c r="AI247" s="53"/>
      <c r="AJ247" s="53"/>
      <c r="AK247" s="53"/>
      <c r="AL247" s="83"/>
      <c r="AY247" s="53"/>
      <c r="AZ247" s="53"/>
      <c r="BA247" s="53"/>
      <c r="BB247" s="53"/>
      <c r="BC247" s="53"/>
    </row>
    <row r="248" spans="31:55" ht="15">
      <c r="AE248" s="82"/>
      <c r="AF248" s="53"/>
      <c r="AG248" s="53"/>
      <c r="AH248" s="53"/>
      <c r="AI248" s="53"/>
      <c r="AJ248" s="53"/>
      <c r="AK248" s="53"/>
      <c r="AL248" s="83"/>
      <c r="AY248" s="53"/>
      <c r="AZ248" s="53"/>
      <c r="BA248" s="53"/>
      <c r="BB248" s="53"/>
      <c r="BC248" s="53"/>
    </row>
    <row r="249" spans="31:55" ht="15">
      <c r="AE249" s="82"/>
      <c r="AF249" s="53"/>
      <c r="AG249" s="53"/>
      <c r="AH249" s="53"/>
      <c r="AI249" s="53"/>
      <c r="AJ249" s="53"/>
      <c r="AK249" s="53"/>
      <c r="AL249" s="83"/>
      <c r="AY249" s="53"/>
      <c r="AZ249" s="53"/>
      <c r="BA249" s="53"/>
      <c r="BB249" s="53"/>
      <c r="BC249" s="53"/>
    </row>
    <row r="250" spans="31:55" ht="15">
      <c r="AE250" s="82"/>
      <c r="AF250" s="53"/>
      <c r="AG250" s="53"/>
      <c r="AH250" s="53"/>
      <c r="AI250" s="53"/>
      <c r="AJ250" s="53"/>
      <c r="AK250" s="53"/>
      <c r="AL250" s="83"/>
      <c r="AY250" s="53"/>
      <c r="AZ250" s="53"/>
      <c r="BA250" s="53"/>
      <c r="BB250" s="53"/>
      <c r="BC250" s="53"/>
    </row>
    <row r="251" spans="31:55" ht="15">
      <c r="AE251" s="82"/>
      <c r="AF251" s="53"/>
      <c r="AG251" s="53"/>
      <c r="AH251" s="53"/>
      <c r="AI251" s="53"/>
      <c r="AJ251" s="53"/>
      <c r="AK251" s="53"/>
      <c r="AL251" s="83"/>
      <c r="AY251" s="53"/>
      <c r="AZ251" s="53"/>
      <c r="BA251" s="53"/>
      <c r="BB251" s="53"/>
      <c r="BC251" s="53"/>
    </row>
    <row r="252" spans="31:55" ht="15">
      <c r="AE252" s="82"/>
      <c r="AF252" s="53"/>
      <c r="AG252" s="53"/>
      <c r="AH252" s="53"/>
      <c r="AI252" s="53"/>
      <c r="AJ252" s="53"/>
      <c r="AK252" s="53"/>
      <c r="AL252" s="83"/>
      <c r="AY252" s="53"/>
      <c r="AZ252" s="53"/>
      <c r="BA252" s="53"/>
      <c r="BB252" s="53"/>
      <c r="BC252" s="53"/>
    </row>
    <row r="253" spans="31:55" ht="15">
      <c r="AE253" s="82"/>
      <c r="AF253" s="53"/>
      <c r="AG253" s="53"/>
      <c r="AH253" s="53"/>
      <c r="AI253" s="53"/>
      <c r="AJ253" s="53"/>
      <c r="AK253" s="53"/>
      <c r="AL253" s="83"/>
      <c r="AY253" s="53"/>
      <c r="AZ253" s="53"/>
      <c r="BA253" s="53"/>
      <c r="BB253" s="53"/>
      <c r="BC253" s="53"/>
    </row>
    <row r="254" spans="31:55" ht="15">
      <c r="AE254" s="82"/>
      <c r="AF254" s="53"/>
      <c r="AG254" s="53"/>
      <c r="AH254" s="53"/>
      <c r="AI254" s="53"/>
      <c r="AJ254" s="53"/>
      <c r="AK254" s="53"/>
      <c r="AL254" s="83"/>
      <c r="AY254" s="53"/>
      <c r="AZ254" s="53"/>
      <c r="BA254" s="53"/>
      <c r="BB254" s="53"/>
      <c r="BC254" s="53"/>
    </row>
    <row r="255" spans="31:55" ht="15">
      <c r="AE255" s="82"/>
      <c r="AF255" s="53"/>
      <c r="AG255" s="53"/>
      <c r="AH255" s="53"/>
      <c r="AI255" s="53"/>
      <c r="AJ255" s="53"/>
      <c r="AK255" s="53"/>
      <c r="AL255" s="83"/>
      <c r="AY255" s="53"/>
      <c r="AZ255" s="53"/>
      <c r="BA255" s="53"/>
      <c r="BB255" s="53"/>
      <c r="BC255" s="53"/>
    </row>
    <row r="256" spans="31:55" ht="15">
      <c r="AE256" s="82"/>
      <c r="AF256" s="53"/>
      <c r="AG256" s="53"/>
      <c r="AH256" s="53"/>
      <c r="AI256" s="53"/>
      <c r="AJ256" s="53"/>
      <c r="AK256" s="53"/>
      <c r="AL256" s="83"/>
      <c r="AY256" s="53"/>
      <c r="AZ256" s="53"/>
      <c r="BA256" s="53"/>
      <c r="BB256" s="53"/>
      <c r="BC256" s="53"/>
    </row>
    <row r="257" spans="31:55" ht="15">
      <c r="AE257" s="82"/>
      <c r="AF257" s="53"/>
      <c r="AG257" s="53"/>
      <c r="AH257" s="53"/>
      <c r="AI257" s="53"/>
      <c r="AJ257" s="53"/>
      <c r="AK257" s="53"/>
      <c r="AL257" s="83"/>
      <c r="AY257" s="53"/>
      <c r="AZ257" s="53"/>
      <c r="BA257" s="53"/>
      <c r="BB257" s="53"/>
      <c r="BC257" s="53"/>
    </row>
    <row r="258" spans="31:55" ht="15">
      <c r="AE258" s="82"/>
      <c r="AF258" s="53"/>
      <c r="AG258" s="53"/>
      <c r="AH258" s="53"/>
      <c r="AI258" s="53"/>
      <c r="AJ258" s="53"/>
      <c r="AK258" s="53"/>
      <c r="AL258" s="83"/>
      <c r="AY258" s="53"/>
      <c r="AZ258" s="53"/>
      <c r="BA258" s="53"/>
      <c r="BB258" s="53"/>
      <c r="BC258" s="53"/>
    </row>
    <row r="259" spans="31:55" ht="15">
      <c r="AE259" s="82"/>
      <c r="AF259" s="53"/>
      <c r="AG259" s="53"/>
      <c r="AH259" s="53"/>
      <c r="AI259" s="53"/>
      <c r="AJ259" s="53"/>
      <c r="AK259" s="53"/>
      <c r="AL259" s="83"/>
      <c r="AY259" s="53"/>
      <c r="AZ259" s="53"/>
      <c r="BA259" s="53"/>
      <c r="BB259" s="53"/>
      <c r="BC259" s="53"/>
    </row>
    <row r="260" spans="31:55" ht="15">
      <c r="AE260" s="82"/>
      <c r="AF260" s="53"/>
      <c r="AG260" s="53"/>
      <c r="AH260" s="53"/>
      <c r="AI260" s="53"/>
      <c r="AJ260" s="53"/>
      <c r="AK260" s="53"/>
      <c r="AL260" s="83"/>
      <c r="AY260" s="53"/>
      <c r="AZ260" s="53"/>
      <c r="BA260" s="53"/>
      <c r="BB260" s="53"/>
      <c r="BC260" s="53"/>
    </row>
    <row r="261" spans="31:55" ht="15">
      <c r="AE261" s="82"/>
      <c r="AF261" s="53"/>
      <c r="AG261" s="53"/>
      <c r="AH261" s="53"/>
      <c r="AI261" s="53"/>
      <c r="AJ261" s="53"/>
      <c r="AK261" s="53"/>
      <c r="AL261" s="83"/>
      <c r="AY261" s="53"/>
      <c r="AZ261" s="53"/>
      <c r="BA261" s="53"/>
      <c r="BB261" s="53"/>
      <c r="BC261" s="53"/>
    </row>
    <row r="262" spans="31:55" ht="15">
      <c r="AE262" s="82"/>
      <c r="AF262" s="53"/>
      <c r="AG262" s="53"/>
      <c r="AH262" s="53"/>
      <c r="AI262" s="53"/>
      <c r="AJ262" s="53"/>
      <c r="AK262" s="53"/>
      <c r="AL262" s="83"/>
      <c r="AY262" s="53"/>
      <c r="AZ262" s="53"/>
      <c r="BA262" s="53"/>
      <c r="BB262" s="53"/>
      <c r="BC262" s="53"/>
    </row>
    <row r="263" spans="31:55" ht="15">
      <c r="AE263" s="82"/>
      <c r="AF263" s="53"/>
      <c r="AG263" s="53"/>
      <c r="AH263" s="53"/>
      <c r="AI263" s="53"/>
      <c r="AJ263" s="53"/>
      <c r="AK263" s="53"/>
      <c r="AL263" s="83"/>
      <c r="AY263" s="53"/>
      <c r="AZ263" s="53"/>
      <c r="BA263" s="53"/>
      <c r="BB263" s="53"/>
      <c r="BC263" s="53"/>
    </row>
    <row r="264" spans="31:55" ht="15">
      <c r="AE264" s="82"/>
      <c r="AF264" s="53"/>
      <c r="AG264" s="53"/>
      <c r="AH264" s="53"/>
      <c r="AI264" s="53"/>
      <c r="AJ264" s="53"/>
      <c r="AK264" s="53"/>
      <c r="AL264" s="83"/>
      <c r="AY264" s="53"/>
      <c r="AZ264" s="53"/>
      <c r="BA264" s="53"/>
      <c r="BB264" s="53"/>
      <c r="BC264" s="53"/>
    </row>
    <row r="265" spans="31:55" ht="15">
      <c r="AE265" s="82"/>
      <c r="AF265" s="53"/>
      <c r="AG265" s="53"/>
      <c r="AH265" s="53"/>
      <c r="AI265" s="53"/>
      <c r="AJ265" s="53"/>
      <c r="AK265" s="53"/>
      <c r="AL265" s="83"/>
      <c r="AY265" s="53"/>
      <c r="AZ265" s="53"/>
      <c r="BA265" s="53"/>
      <c r="BB265" s="53"/>
      <c r="BC265" s="53"/>
    </row>
    <row r="266" spans="31:55" ht="15">
      <c r="AE266" s="82"/>
      <c r="AF266" s="53"/>
      <c r="AG266" s="53"/>
      <c r="AH266" s="53"/>
      <c r="AI266" s="53"/>
      <c r="AJ266" s="53"/>
      <c r="AK266" s="53"/>
      <c r="AL266" s="83"/>
      <c r="AY266" s="53"/>
      <c r="AZ266" s="53"/>
      <c r="BA266" s="53"/>
      <c r="BB266" s="53"/>
      <c r="BC266" s="53"/>
    </row>
    <row r="267" spans="31:55" ht="15">
      <c r="AE267" s="82"/>
      <c r="AF267" s="53"/>
      <c r="AG267" s="53"/>
      <c r="AH267" s="53"/>
      <c r="AI267" s="53"/>
      <c r="AJ267" s="53"/>
      <c r="AK267" s="53"/>
      <c r="AL267" s="83"/>
      <c r="AY267" s="53"/>
      <c r="AZ267" s="53"/>
      <c r="BA267" s="53"/>
      <c r="BB267" s="53"/>
      <c r="BC267" s="53"/>
    </row>
    <row r="268" spans="31:55" ht="15">
      <c r="AE268" s="82"/>
      <c r="AF268" s="53"/>
      <c r="AG268" s="53"/>
      <c r="AH268" s="53"/>
      <c r="AI268" s="53"/>
      <c r="AJ268" s="53"/>
      <c r="AK268" s="53"/>
      <c r="AL268" s="83"/>
      <c r="AY268" s="53"/>
      <c r="AZ268" s="53"/>
      <c r="BA268" s="53"/>
      <c r="BB268" s="53"/>
      <c r="BC268" s="53"/>
    </row>
    <row r="269" spans="31:55" ht="15">
      <c r="AE269" s="82"/>
      <c r="AF269" s="53"/>
      <c r="AG269" s="53"/>
      <c r="AH269" s="53"/>
      <c r="AI269" s="53"/>
      <c r="AJ269" s="53"/>
      <c r="AK269" s="53"/>
      <c r="AL269" s="83"/>
      <c r="AY269" s="53"/>
      <c r="AZ269" s="53"/>
      <c r="BA269" s="53"/>
      <c r="BB269" s="53"/>
      <c r="BC269" s="53"/>
    </row>
    <row r="270" spans="31:55" ht="15">
      <c r="AE270" s="82"/>
      <c r="AF270" s="53"/>
      <c r="AG270" s="53"/>
      <c r="AH270" s="53"/>
      <c r="AI270" s="53"/>
      <c r="AJ270" s="53"/>
      <c r="AK270" s="53"/>
      <c r="AL270" s="83"/>
      <c r="AY270" s="53"/>
      <c r="AZ270" s="53"/>
      <c r="BA270" s="53"/>
      <c r="BB270" s="53"/>
      <c r="BC270" s="53"/>
    </row>
    <row r="271" spans="31:55" ht="15">
      <c r="AE271" s="82"/>
      <c r="AF271" s="53"/>
      <c r="AG271" s="53"/>
      <c r="AH271" s="53"/>
      <c r="AI271" s="53"/>
      <c r="AJ271" s="53"/>
      <c r="AK271" s="53"/>
      <c r="AL271" s="83"/>
      <c r="AY271" s="53"/>
      <c r="AZ271" s="53"/>
      <c r="BA271" s="53"/>
      <c r="BB271" s="53"/>
      <c r="BC271" s="53"/>
    </row>
    <row r="272" spans="31:55" ht="15">
      <c r="AE272" s="82"/>
      <c r="AF272" s="53"/>
      <c r="AG272" s="53"/>
      <c r="AH272" s="53"/>
      <c r="AI272" s="53"/>
      <c r="AJ272" s="53"/>
      <c r="AK272" s="53"/>
      <c r="AL272" s="83"/>
      <c r="AY272" s="53"/>
      <c r="AZ272" s="53"/>
      <c r="BA272" s="53"/>
      <c r="BB272" s="53"/>
      <c r="BC272" s="53"/>
    </row>
    <row r="273" spans="31:55" ht="15">
      <c r="AE273" s="82"/>
      <c r="AF273" s="53"/>
      <c r="AG273" s="53"/>
      <c r="AH273" s="53"/>
      <c r="AI273" s="53"/>
      <c r="AJ273" s="53"/>
      <c r="AK273" s="53"/>
      <c r="AL273" s="83"/>
      <c r="AY273" s="53"/>
      <c r="AZ273" s="53"/>
      <c r="BA273" s="53"/>
      <c r="BB273" s="53"/>
      <c r="BC273" s="53"/>
    </row>
    <row r="274" spans="31:55" ht="15">
      <c r="AE274" s="82"/>
      <c r="AF274" s="53"/>
      <c r="AG274" s="53"/>
      <c r="AH274" s="53"/>
      <c r="AI274" s="53"/>
      <c r="AJ274" s="53"/>
      <c r="AK274" s="53"/>
      <c r="AL274" s="83"/>
      <c r="AY274" s="53"/>
      <c r="AZ274" s="53"/>
      <c r="BA274" s="53"/>
      <c r="BB274" s="53"/>
      <c r="BC274" s="53"/>
    </row>
    <row r="275" spans="31:55" ht="15">
      <c r="AE275" s="82"/>
      <c r="AF275" s="53"/>
      <c r="AG275" s="53"/>
      <c r="AH275" s="53"/>
      <c r="AI275" s="53"/>
      <c r="AJ275" s="53"/>
      <c r="AK275" s="53"/>
      <c r="AL275" s="83"/>
      <c r="AY275" s="53"/>
      <c r="AZ275" s="53"/>
      <c r="BA275" s="53"/>
      <c r="BB275" s="53"/>
      <c r="BC275" s="53"/>
    </row>
    <row r="276" spans="31:55" ht="15">
      <c r="AE276" s="82"/>
      <c r="AF276" s="53"/>
      <c r="AG276" s="53"/>
      <c r="AH276" s="53"/>
      <c r="AI276" s="53"/>
      <c r="AJ276" s="53"/>
      <c r="AK276" s="53"/>
      <c r="AL276" s="83"/>
      <c r="AY276" s="53"/>
      <c r="AZ276" s="53"/>
      <c r="BA276" s="53"/>
      <c r="BB276" s="53"/>
      <c r="BC276" s="53"/>
    </row>
    <row r="277" spans="31:55" ht="15">
      <c r="AE277" s="82"/>
      <c r="AF277" s="53"/>
      <c r="AG277" s="53"/>
      <c r="AH277" s="53"/>
      <c r="AI277" s="53"/>
      <c r="AJ277" s="53"/>
      <c r="AK277" s="53"/>
      <c r="AL277" s="83"/>
      <c r="AY277" s="53"/>
      <c r="AZ277" s="53"/>
      <c r="BA277" s="53"/>
      <c r="BB277" s="53"/>
      <c r="BC277" s="53"/>
    </row>
    <row r="278" spans="31:55" ht="15">
      <c r="AE278" s="82"/>
      <c r="AF278" s="53"/>
      <c r="AG278" s="53"/>
      <c r="AH278" s="53"/>
      <c r="AI278" s="53"/>
      <c r="AJ278" s="53"/>
      <c r="AK278" s="53"/>
      <c r="AL278" s="83"/>
      <c r="AY278" s="53"/>
      <c r="AZ278" s="53"/>
      <c r="BA278" s="53"/>
      <c r="BB278" s="53"/>
      <c r="BC278" s="53"/>
    </row>
    <row r="279" spans="31:55" ht="15">
      <c r="AE279" s="82"/>
      <c r="AF279" s="53"/>
      <c r="AG279" s="53"/>
      <c r="AH279" s="53"/>
      <c r="AI279" s="53"/>
      <c r="AJ279" s="53"/>
      <c r="AK279" s="53"/>
      <c r="AL279" s="83"/>
      <c r="AY279" s="53"/>
      <c r="AZ279" s="53"/>
      <c r="BA279" s="53"/>
      <c r="BB279" s="53"/>
      <c r="BC279" s="53"/>
    </row>
    <row r="280" spans="31:55" ht="15">
      <c r="AE280" s="82"/>
      <c r="AF280" s="53"/>
      <c r="AG280" s="53"/>
      <c r="AH280" s="53"/>
      <c r="AI280" s="53"/>
      <c r="AJ280" s="53"/>
      <c r="AK280" s="53"/>
      <c r="AL280" s="83"/>
      <c r="AY280" s="53"/>
      <c r="AZ280" s="53"/>
      <c r="BA280" s="53"/>
      <c r="BB280" s="53"/>
      <c r="BC280" s="53"/>
    </row>
    <row r="281" spans="31:55" ht="15">
      <c r="AE281" s="82"/>
      <c r="AF281" s="53"/>
      <c r="AG281" s="53"/>
      <c r="AH281" s="53"/>
      <c r="AI281" s="53"/>
      <c r="AJ281" s="53"/>
      <c r="AK281" s="53"/>
      <c r="AL281" s="83"/>
      <c r="AY281" s="53"/>
      <c r="AZ281" s="53"/>
      <c r="BA281" s="53"/>
      <c r="BB281" s="53"/>
      <c r="BC281" s="53"/>
    </row>
    <row r="282" spans="31:55" ht="15">
      <c r="AE282" s="82"/>
      <c r="AF282" s="53"/>
      <c r="AG282" s="53"/>
      <c r="AH282" s="53"/>
      <c r="AI282" s="53"/>
      <c r="AJ282" s="53"/>
      <c r="AK282" s="53"/>
      <c r="AL282" s="83"/>
      <c r="AY282" s="53"/>
      <c r="AZ282" s="53"/>
      <c r="BA282" s="53"/>
      <c r="BB282" s="53"/>
      <c r="BC282" s="53"/>
    </row>
    <row r="283" spans="31:55" ht="15">
      <c r="AE283" s="82"/>
      <c r="AF283" s="53"/>
      <c r="AG283" s="53"/>
      <c r="AH283" s="53"/>
      <c r="AI283" s="53"/>
      <c r="AJ283" s="53"/>
      <c r="AK283" s="53"/>
      <c r="AL283" s="83"/>
      <c r="AY283" s="53"/>
      <c r="AZ283" s="53"/>
      <c r="BA283" s="53"/>
      <c r="BB283" s="53"/>
      <c r="BC283" s="53"/>
    </row>
    <row r="284" spans="31:55" ht="15">
      <c r="AE284" s="82"/>
      <c r="AF284" s="53"/>
      <c r="AG284" s="53"/>
      <c r="AH284" s="53"/>
      <c r="AI284" s="53"/>
      <c r="AJ284" s="53"/>
      <c r="AK284" s="53"/>
      <c r="AL284" s="83"/>
      <c r="AY284" s="53"/>
      <c r="AZ284" s="53"/>
      <c r="BA284" s="53"/>
      <c r="BB284" s="53"/>
      <c r="BC284" s="53"/>
    </row>
    <row r="285" spans="31:55" ht="15">
      <c r="AE285" s="82"/>
      <c r="AF285" s="53"/>
      <c r="AG285" s="53"/>
      <c r="AH285" s="53"/>
      <c r="AI285" s="53"/>
      <c r="AJ285" s="53"/>
      <c r="AK285" s="53"/>
      <c r="AL285" s="83"/>
      <c r="AY285" s="53"/>
      <c r="AZ285" s="53"/>
      <c r="BA285" s="53"/>
      <c r="BB285" s="53"/>
      <c r="BC285" s="53"/>
    </row>
    <row r="286" spans="31:55" ht="15">
      <c r="AE286" s="82"/>
      <c r="AF286" s="53"/>
      <c r="AG286" s="53"/>
      <c r="AH286" s="53"/>
      <c r="AI286" s="53"/>
      <c r="AJ286" s="53"/>
      <c r="AK286" s="53"/>
      <c r="AL286" s="83"/>
      <c r="AY286" s="53"/>
      <c r="AZ286" s="53"/>
      <c r="BA286" s="53"/>
      <c r="BB286" s="53"/>
      <c r="BC286" s="53"/>
    </row>
    <row r="287" spans="31:55" ht="15">
      <c r="AE287" s="82"/>
      <c r="AF287" s="53"/>
      <c r="AG287" s="53"/>
      <c r="AH287" s="53"/>
      <c r="AI287" s="53"/>
      <c r="AJ287" s="53"/>
      <c r="AK287" s="53"/>
      <c r="AL287" s="83"/>
      <c r="AY287" s="53"/>
      <c r="AZ287" s="53"/>
      <c r="BA287" s="53"/>
      <c r="BB287" s="53"/>
      <c r="BC287" s="53"/>
    </row>
    <row r="288" spans="31:55" ht="15">
      <c r="AE288" s="82"/>
      <c r="AF288" s="53"/>
      <c r="AG288" s="53"/>
      <c r="AH288" s="53"/>
      <c r="AI288" s="53"/>
      <c r="AJ288" s="53"/>
      <c r="AK288" s="53"/>
      <c r="AL288" s="83"/>
      <c r="AY288" s="53"/>
      <c r="AZ288" s="53"/>
      <c r="BA288" s="53"/>
      <c r="BB288" s="53"/>
      <c r="BC288" s="53"/>
    </row>
    <row r="289" spans="31:55" ht="15">
      <c r="AE289" s="82"/>
      <c r="AF289" s="53"/>
      <c r="AG289" s="53"/>
      <c r="AH289" s="53"/>
      <c r="AI289" s="53"/>
      <c r="AJ289" s="53"/>
      <c r="AK289" s="53"/>
      <c r="AL289" s="83"/>
      <c r="AY289" s="53"/>
      <c r="AZ289" s="53"/>
      <c r="BA289" s="53"/>
      <c r="BB289" s="53"/>
      <c r="BC289" s="53"/>
    </row>
    <row r="290" spans="31:55" ht="15">
      <c r="AE290" s="82"/>
      <c r="AF290" s="53"/>
      <c r="AG290" s="53"/>
      <c r="AH290" s="53"/>
      <c r="AI290" s="53"/>
      <c r="AJ290" s="53"/>
      <c r="AK290" s="53"/>
      <c r="AL290" s="83"/>
      <c r="AY290" s="53"/>
      <c r="AZ290" s="53"/>
      <c r="BA290" s="53"/>
      <c r="BB290" s="53"/>
      <c r="BC290" s="53"/>
    </row>
    <row r="291" spans="31:55" ht="15">
      <c r="AE291" s="82"/>
      <c r="AF291" s="53"/>
      <c r="AG291" s="53"/>
      <c r="AH291" s="53"/>
      <c r="AI291" s="53"/>
      <c r="AJ291" s="53"/>
      <c r="AK291" s="53"/>
      <c r="AL291" s="83"/>
      <c r="AY291" s="53"/>
      <c r="AZ291" s="53"/>
      <c r="BA291" s="53"/>
      <c r="BB291" s="53"/>
      <c r="BC291" s="53"/>
    </row>
    <row r="292" spans="31:55" ht="15">
      <c r="AE292" s="82"/>
      <c r="AF292" s="53"/>
      <c r="AG292" s="53"/>
      <c r="AH292" s="53"/>
      <c r="AI292" s="53"/>
      <c r="AJ292" s="53"/>
      <c r="AK292" s="53"/>
      <c r="AL292" s="83"/>
      <c r="AY292" s="53"/>
      <c r="AZ292" s="53"/>
      <c r="BA292" s="53"/>
      <c r="BB292" s="53"/>
      <c r="BC292" s="53"/>
    </row>
    <row r="293" spans="31:55" ht="15">
      <c r="AE293" s="82"/>
      <c r="AF293" s="53"/>
      <c r="AG293" s="53"/>
      <c r="AH293" s="53"/>
      <c r="AI293" s="53"/>
      <c r="AJ293" s="53"/>
      <c r="AK293" s="53"/>
      <c r="AL293" s="83"/>
      <c r="AY293" s="53"/>
      <c r="AZ293" s="53"/>
      <c r="BA293" s="53"/>
      <c r="BB293" s="53"/>
      <c r="BC293" s="53"/>
    </row>
    <row r="294" spans="31:55" ht="15">
      <c r="AE294" s="82"/>
      <c r="AF294" s="53"/>
      <c r="AG294" s="53"/>
      <c r="AH294" s="53"/>
      <c r="AI294" s="53"/>
      <c r="AJ294" s="53"/>
      <c r="AK294" s="53"/>
      <c r="AL294" s="83"/>
      <c r="AY294" s="53"/>
      <c r="AZ294" s="53"/>
      <c r="BA294" s="53"/>
      <c r="BB294" s="53"/>
      <c r="BC294" s="53"/>
    </row>
    <row r="295" spans="31:55" ht="15">
      <c r="AE295" s="82"/>
      <c r="AF295" s="53"/>
      <c r="AG295" s="53"/>
      <c r="AH295" s="53"/>
      <c r="AI295" s="53"/>
      <c r="AJ295" s="53"/>
      <c r="AK295" s="53"/>
      <c r="AL295" s="83"/>
      <c r="AY295" s="53"/>
      <c r="AZ295" s="53"/>
      <c r="BA295" s="53"/>
      <c r="BB295" s="53"/>
      <c r="BC295" s="53"/>
    </row>
    <row r="296" spans="31:55" ht="15">
      <c r="AE296" s="82"/>
      <c r="AF296" s="53"/>
      <c r="AG296" s="53"/>
      <c r="AH296" s="53"/>
      <c r="AI296" s="53"/>
      <c r="AJ296" s="53"/>
      <c r="AK296" s="53"/>
      <c r="AL296" s="83"/>
      <c r="AY296" s="53"/>
      <c r="AZ296" s="53"/>
      <c r="BA296" s="53"/>
      <c r="BB296" s="53"/>
      <c r="BC296" s="53"/>
    </row>
    <row r="297" spans="31:55" ht="15">
      <c r="AE297" s="82"/>
      <c r="AF297" s="53"/>
      <c r="AG297" s="53"/>
      <c r="AH297" s="53"/>
      <c r="AI297" s="53"/>
      <c r="AJ297" s="53"/>
      <c r="AK297" s="53"/>
      <c r="AL297" s="83"/>
      <c r="AY297" s="53"/>
      <c r="AZ297" s="53"/>
      <c r="BA297" s="53"/>
      <c r="BB297" s="53"/>
      <c r="BC297" s="53"/>
    </row>
    <row r="298" spans="31:55" ht="15">
      <c r="AE298" s="82"/>
      <c r="AF298" s="53"/>
      <c r="AG298" s="53"/>
      <c r="AH298" s="53"/>
      <c r="AI298" s="53"/>
      <c r="AJ298" s="53"/>
      <c r="AK298" s="53"/>
      <c r="AL298" s="83"/>
      <c r="AY298" s="53"/>
      <c r="AZ298" s="53"/>
      <c r="BA298" s="53"/>
      <c r="BB298" s="53"/>
      <c r="BC298" s="53"/>
    </row>
    <row r="299" spans="31:55" ht="15">
      <c r="AE299" s="82"/>
      <c r="AF299" s="53"/>
      <c r="AG299" s="53"/>
      <c r="AH299" s="53"/>
      <c r="AI299" s="53"/>
      <c r="AJ299" s="53"/>
      <c r="AK299" s="53"/>
      <c r="AL299" s="83"/>
      <c r="AY299" s="53"/>
      <c r="AZ299" s="53"/>
      <c r="BA299" s="53"/>
      <c r="BB299" s="53"/>
      <c r="BC299" s="53"/>
    </row>
    <row r="300" spans="31:55" ht="15">
      <c r="AE300" s="82"/>
      <c r="AF300" s="53"/>
      <c r="AG300" s="53"/>
      <c r="AH300" s="53"/>
      <c r="AI300" s="53"/>
      <c r="AJ300" s="53"/>
      <c r="AK300" s="53"/>
      <c r="AL300" s="83"/>
      <c r="AY300" s="53"/>
      <c r="AZ300" s="53"/>
      <c r="BA300" s="53"/>
      <c r="BB300" s="53"/>
      <c r="BC300" s="53"/>
    </row>
    <row r="301" spans="31:55" ht="15">
      <c r="AE301" s="82"/>
      <c r="AF301" s="53"/>
      <c r="AG301" s="53"/>
      <c r="AH301" s="53"/>
      <c r="AI301" s="53"/>
      <c r="AJ301" s="53"/>
      <c r="AK301" s="53"/>
      <c r="AL301" s="83"/>
      <c r="AY301" s="53"/>
      <c r="AZ301" s="53"/>
      <c r="BA301" s="53"/>
      <c r="BB301" s="53"/>
      <c r="BC301" s="53"/>
    </row>
    <row r="302" spans="31:55" ht="15">
      <c r="AE302" s="82"/>
      <c r="AF302" s="53"/>
      <c r="AG302" s="53"/>
      <c r="AH302" s="53"/>
      <c r="AI302" s="53"/>
      <c r="AJ302" s="53"/>
      <c r="AK302" s="53"/>
      <c r="AL302" s="83"/>
      <c r="AY302" s="53"/>
      <c r="AZ302" s="53"/>
      <c r="BA302" s="53"/>
      <c r="BB302" s="53"/>
      <c r="BC302" s="53"/>
    </row>
    <row r="303" spans="31:55" ht="15">
      <c r="AE303" s="82"/>
      <c r="AF303" s="53"/>
      <c r="AG303" s="53"/>
      <c r="AH303" s="53"/>
      <c r="AI303" s="53"/>
      <c r="AJ303" s="53"/>
      <c r="AK303" s="53"/>
      <c r="AL303" s="83"/>
      <c r="AY303" s="53"/>
      <c r="AZ303" s="53"/>
      <c r="BA303" s="53"/>
      <c r="BB303" s="53"/>
      <c r="BC303" s="53"/>
    </row>
    <row r="304" spans="31:55" ht="15">
      <c r="AE304" s="82"/>
      <c r="AF304" s="53"/>
      <c r="AG304" s="53"/>
      <c r="AH304" s="53"/>
      <c r="AI304" s="53"/>
      <c r="AJ304" s="53"/>
      <c r="AK304" s="53"/>
      <c r="AL304" s="83"/>
      <c r="AY304" s="53"/>
      <c r="AZ304" s="53"/>
      <c r="BA304" s="53"/>
      <c r="BB304" s="53"/>
      <c r="BC304" s="53"/>
    </row>
    <row r="305" spans="31:55" ht="15">
      <c r="AE305" s="82"/>
      <c r="AF305" s="53"/>
      <c r="AG305" s="53"/>
      <c r="AH305" s="53"/>
      <c r="AI305" s="53"/>
      <c r="AJ305" s="53"/>
      <c r="AK305" s="53"/>
      <c r="AL305" s="83"/>
      <c r="AY305" s="53"/>
      <c r="AZ305" s="53"/>
      <c r="BA305" s="53"/>
      <c r="BB305" s="53"/>
      <c r="BC305" s="53"/>
    </row>
    <row r="306" spans="31:55" ht="15">
      <c r="AE306" s="82"/>
      <c r="AF306" s="53"/>
      <c r="AG306" s="53"/>
      <c r="AH306" s="53"/>
      <c r="AI306" s="53"/>
      <c r="AJ306" s="53"/>
      <c r="AK306" s="53"/>
      <c r="AL306" s="83"/>
      <c r="AY306" s="53"/>
      <c r="AZ306" s="53"/>
      <c r="BA306" s="53"/>
      <c r="BB306" s="53"/>
      <c r="BC306" s="53"/>
    </row>
    <row r="307" spans="31:55" ht="15">
      <c r="AE307" s="82"/>
      <c r="AF307" s="53"/>
      <c r="AG307" s="53"/>
      <c r="AH307" s="53"/>
      <c r="AI307" s="53"/>
      <c r="AJ307" s="53"/>
      <c r="AK307" s="53"/>
      <c r="AL307" s="83"/>
      <c r="AY307" s="53"/>
      <c r="AZ307" s="53"/>
      <c r="BA307" s="53"/>
      <c r="BB307" s="53"/>
      <c r="BC307" s="53"/>
    </row>
    <row r="308" spans="31:55" ht="15">
      <c r="AE308" s="82"/>
      <c r="AF308" s="53"/>
      <c r="AG308" s="53"/>
      <c r="AH308" s="53"/>
      <c r="AI308" s="53"/>
      <c r="AJ308" s="53"/>
      <c r="AK308" s="53"/>
      <c r="AL308" s="83"/>
      <c r="AY308" s="53"/>
      <c r="AZ308" s="53"/>
      <c r="BA308" s="53"/>
      <c r="BB308" s="53"/>
      <c r="BC308" s="53"/>
    </row>
    <row r="309" spans="31:55" ht="15">
      <c r="AE309" s="82"/>
      <c r="AF309" s="53"/>
      <c r="AG309" s="53"/>
      <c r="AH309" s="53"/>
      <c r="AI309" s="53"/>
      <c r="AJ309" s="53"/>
      <c r="AK309" s="53"/>
      <c r="AL309" s="83"/>
      <c r="AY309" s="53"/>
      <c r="AZ309" s="53"/>
      <c r="BA309" s="53"/>
      <c r="BB309" s="53"/>
      <c r="BC309" s="53"/>
    </row>
    <row r="310" spans="31:55" ht="15">
      <c r="AE310" s="82"/>
      <c r="AF310" s="53"/>
      <c r="AG310" s="53"/>
      <c r="AH310" s="53"/>
      <c r="AI310" s="53"/>
      <c r="AJ310" s="53"/>
      <c r="AK310" s="53"/>
      <c r="AL310" s="83"/>
      <c r="AY310" s="53"/>
      <c r="AZ310" s="53"/>
      <c r="BA310" s="53"/>
      <c r="BB310" s="53"/>
      <c r="BC310" s="53"/>
    </row>
    <row r="311" spans="31:55" ht="15">
      <c r="AE311" s="82"/>
      <c r="AF311" s="53"/>
      <c r="AG311" s="53"/>
      <c r="AH311" s="53"/>
      <c r="AI311" s="53"/>
      <c r="AJ311" s="53"/>
      <c r="AK311" s="53"/>
      <c r="AL311" s="83"/>
      <c r="AY311" s="53"/>
      <c r="AZ311" s="53"/>
      <c r="BA311" s="53"/>
      <c r="BB311" s="53"/>
      <c r="BC311" s="53"/>
    </row>
    <row r="312" spans="31:55" ht="15">
      <c r="AE312" s="82"/>
      <c r="AF312" s="53"/>
      <c r="AG312" s="53"/>
      <c r="AH312" s="53"/>
      <c r="AI312" s="53"/>
      <c r="AJ312" s="53"/>
      <c r="AK312" s="53"/>
      <c r="AL312" s="83"/>
      <c r="AY312" s="53"/>
      <c r="AZ312" s="53"/>
      <c r="BA312" s="53"/>
      <c r="BB312" s="53"/>
      <c r="BC312" s="53"/>
    </row>
    <row r="313" spans="31:55" ht="15">
      <c r="AE313" s="82"/>
      <c r="AF313" s="53"/>
      <c r="AG313" s="53"/>
      <c r="AH313" s="53"/>
      <c r="AI313" s="53"/>
      <c r="AJ313" s="53"/>
      <c r="AK313" s="53"/>
      <c r="AL313" s="83"/>
      <c r="AY313" s="53"/>
      <c r="AZ313" s="53"/>
      <c r="BA313" s="53"/>
      <c r="BB313" s="53"/>
      <c r="BC313" s="53"/>
    </row>
    <row r="314" spans="31:55" ht="15">
      <c r="AE314" s="82"/>
      <c r="AF314" s="53"/>
      <c r="AG314" s="53"/>
      <c r="AH314" s="53"/>
      <c r="AI314" s="53"/>
      <c r="AJ314" s="53"/>
      <c r="AK314" s="53"/>
      <c r="AL314" s="83"/>
      <c r="AY314" s="53"/>
      <c r="AZ314" s="53"/>
      <c r="BA314" s="53"/>
      <c r="BB314" s="53"/>
      <c r="BC314" s="53"/>
    </row>
    <row r="315" spans="31:55" ht="15">
      <c r="AE315" s="82"/>
      <c r="AF315" s="53"/>
      <c r="AG315" s="53"/>
      <c r="AH315" s="53"/>
      <c r="AI315" s="53"/>
      <c r="AJ315" s="53"/>
      <c r="AK315" s="53"/>
      <c r="AL315" s="83"/>
      <c r="AY315" s="53"/>
      <c r="AZ315" s="53"/>
      <c r="BA315" s="53"/>
      <c r="BB315" s="53"/>
      <c r="BC315" s="53"/>
    </row>
    <row r="316" spans="31:55" ht="15">
      <c r="AE316" s="82"/>
      <c r="AF316" s="53"/>
      <c r="AG316" s="53"/>
      <c r="AH316" s="53"/>
      <c r="AI316" s="53"/>
      <c r="AJ316" s="53"/>
      <c r="AK316" s="53"/>
      <c r="AL316" s="83"/>
      <c r="AY316" s="53"/>
      <c r="AZ316" s="53"/>
      <c r="BA316" s="53"/>
      <c r="BB316" s="53"/>
      <c r="BC316" s="53"/>
    </row>
    <row r="317" spans="31:55" ht="15">
      <c r="AE317" s="82"/>
      <c r="AF317" s="53"/>
      <c r="AG317" s="53"/>
      <c r="AH317" s="53"/>
      <c r="AI317" s="53"/>
      <c r="AJ317" s="53"/>
      <c r="AK317" s="53"/>
      <c r="AL317" s="83"/>
      <c r="AY317" s="53"/>
      <c r="AZ317" s="53"/>
      <c r="BA317" s="53"/>
      <c r="BB317" s="53"/>
      <c r="BC317" s="53"/>
    </row>
    <row r="318" spans="31:55" ht="15">
      <c r="AE318" s="82"/>
      <c r="AF318" s="53"/>
      <c r="AG318" s="53"/>
      <c r="AH318" s="53"/>
      <c r="AI318" s="53"/>
      <c r="AJ318" s="53"/>
      <c r="AK318" s="53"/>
      <c r="AL318" s="83"/>
      <c r="AY318" s="53"/>
      <c r="AZ318" s="53"/>
      <c r="BA318" s="53"/>
      <c r="BB318" s="53"/>
      <c r="BC318" s="53"/>
    </row>
    <row r="319" spans="31:55" ht="15">
      <c r="AE319" s="82"/>
      <c r="AF319" s="53"/>
      <c r="AG319" s="53"/>
      <c r="AH319" s="53"/>
      <c r="AI319" s="53"/>
      <c r="AJ319" s="53"/>
      <c r="AK319" s="53"/>
      <c r="AL319" s="83"/>
      <c r="AY319" s="53"/>
      <c r="AZ319" s="53"/>
      <c r="BA319" s="53"/>
      <c r="BB319" s="53"/>
      <c r="BC319" s="53"/>
    </row>
    <row r="320" spans="31:55" ht="15">
      <c r="AE320" s="82"/>
      <c r="AF320" s="53"/>
      <c r="AG320" s="53"/>
      <c r="AH320" s="53"/>
      <c r="AI320" s="53"/>
      <c r="AJ320" s="53"/>
      <c r="AK320" s="53"/>
      <c r="AL320" s="83"/>
      <c r="AY320" s="53"/>
      <c r="AZ320" s="53"/>
      <c r="BA320" s="53"/>
      <c r="BB320" s="53"/>
      <c r="BC320" s="53"/>
    </row>
    <row r="321" spans="31:55" ht="15">
      <c r="AE321" s="82"/>
      <c r="AF321" s="53"/>
      <c r="AG321" s="53"/>
      <c r="AH321" s="53"/>
      <c r="AI321" s="53"/>
      <c r="AJ321" s="53"/>
      <c r="AK321" s="53"/>
      <c r="AL321" s="83"/>
      <c r="AY321" s="53"/>
      <c r="AZ321" s="53"/>
      <c r="BA321" s="53"/>
      <c r="BB321" s="53"/>
      <c r="BC321" s="53"/>
    </row>
    <row r="322" spans="31:55" ht="15">
      <c r="AE322" s="82"/>
      <c r="AF322" s="53"/>
      <c r="AG322" s="53"/>
      <c r="AH322" s="53"/>
      <c r="AI322" s="53"/>
      <c r="AJ322" s="53"/>
      <c r="AK322" s="53"/>
      <c r="AL322" s="83"/>
      <c r="AY322" s="53"/>
      <c r="AZ322" s="53"/>
      <c r="BA322" s="53"/>
      <c r="BB322" s="53"/>
      <c r="BC322" s="53"/>
    </row>
    <row r="323" spans="31:55" ht="15">
      <c r="AE323" s="82"/>
      <c r="AF323" s="53"/>
      <c r="AG323" s="53"/>
      <c r="AH323" s="53"/>
      <c r="AI323" s="53"/>
      <c r="AJ323" s="53"/>
      <c r="AK323" s="53"/>
      <c r="AL323" s="83"/>
      <c r="AY323" s="53"/>
      <c r="AZ323" s="53"/>
      <c r="BA323" s="53"/>
      <c r="BB323" s="53"/>
      <c r="BC323" s="53"/>
    </row>
    <row r="324" spans="31:55" ht="15">
      <c r="AE324" s="82"/>
      <c r="AF324" s="53"/>
      <c r="AG324" s="53"/>
      <c r="AH324" s="53"/>
      <c r="AI324" s="53"/>
      <c r="AJ324" s="53"/>
      <c r="AK324" s="53"/>
      <c r="AL324" s="83"/>
      <c r="AY324" s="53"/>
      <c r="AZ324" s="53"/>
      <c r="BA324" s="53"/>
      <c r="BB324" s="53"/>
      <c r="BC324" s="53"/>
    </row>
    <row r="325" spans="31:55" ht="15">
      <c r="AE325" s="82"/>
      <c r="AF325" s="53"/>
      <c r="AG325" s="53"/>
      <c r="AH325" s="53"/>
      <c r="AI325" s="53"/>
      <c r="AJ325" s="53"/>
      <c r="AK325" s="53"/>
      <c r="AL325" s="83"/>
      <c r="AY325" s="53"/>
      <c r="AZ325" s="53"/>
      <c r="BA325" s="53"/>
      <c r="BB325" s="53"/>
      <c r="BC325" s="53"/>
    </row>
    <row r="326" spans="31:55" ht="15">
      <c r="AE326" s="82"/>
      <c r="AF326" s="53"/>
      <c r="AG326" s="53"/>
      <c r="AH326" s="53"/>
      <c r="AI326" s="53"/>
      <c r="AJ326" s="53"/>
      <c r="AK326" s="53"/>
      <c r="AL326" s="83"/>
      <c r="AY326" s="53"/>
      <c r="AZ326" s="53"/>
      <c r="BA326" s="53"/>
      <c r="BB326" s="53"/>
      <c r="BC326" s="53"/>
    </row>
    <row r="327" spans="31:55" ht="15">
      <c r="AE327" s="82"/>
      <c r="AF327" s="53"/>
      <c r="AG327" s="53"/>
      <c r="AH327" s="53"/>
      <c r="AI327" s="53"/>
      <c r="AJ327" s="53"/>
      <c r="AK327" s="53"/>
      <c r="AL327" s="83"/>
      <c r="AY327" s="53"/>
      <c r="AZ327" s="53"/>
      <c r="BA327" s="53"/>
      <c r="BB327" s="53"/>
      <c r="BC327" s="53"/>
    </row>
    <row r="328" spans="31:55" ht="15">
      <c r="AE328" s="82"/>
      <c r="AF328" s="53"/>
      <c r="AG328" s="53"/>
      <c r="AH328" s="53"/>
      <c r="AI328" s="53"/>
      <c r="AJ328" s="53"/>
      <c r="AK328" s="53"/>
      <c r="AL328" s="83"/>
      <c r="AY328" s="53"/>
      <c r="AZ328" s="53"/>
      <c r="BA328" s="53"/>
      <c r="BB328" s="53"/>
      <c r="BC328" s="53"/>
    </row>
    <row r="329" spans="31:55" ht="15">
      <c r="AE329" s="82"/>
      <c r="AF329" s="53"/>
      <c r="AG329" s="53"/>
      <c r="AH329" s="53"/>
      <c r="AI329" s="53"/>
      <c r="AJ329" s="53"/>
      <c r="AK329" s="53"/>
      <c r="AL329" s="83"/>
      <c r="AY329" s="53"/>
      <c r="AZ329" s="53"/>
      <c r="BA329" s="53"/>
      <c r="BB329" s="53"/>
      <c r="BC329" s="53"/>
    </row>
    <row r="330" spans="31:55" ht="15">
      <c r="AE330" s="82"/>
      <c r="AF330" s="53"/>
      <c r="AG330" s="53"/>
      <c r="AH330" s="53"/>
      <c r="AI330" s="53"/>
      <c r="AJ330" s="53"/>
      <c r="AK330" s="53"/>
      <c r="AL330" s="83"/>
      <c r="AY330" s="53"/>
      <c r="AZ330" s="53"/>
      <c r="BA330" s="53"/>
      <c r="BB330" s="53"/>
      <c r="BC330" s="53"/>
    </row>
    <row r="331" spans="31:55" ht="15">
      <c r="AE331" s="82"/>
      <c r="AF331" s="53"/>
      <c r="AG331" s="53"/>
      <c r="AH331" s="53"/>
      <c r="AI331" s="53"/>
      <c r="AJ331" s="53"/>
      <c r="AK331" s="53"/>
      <c r="AL331" s="83"/>
      <c r="AY331" s="53"/>
      <c r="AZ331" s="53"/>
      <c r="BA331" s="53"/>
      <c r="BB331" s="53"/>
      <c r="BC331" s="53"/>
    </row>
    <row r="332" spans="31:55" ht="15">
      <c r="AE332" s="82"/>
      <c r="AF332" s="53"/>
      <c r="AG332" s="53"/>
      <c r="AH332" s="53"/>
      <c r="AI332" s="53"/>
      <c r="AJ332" s="53"/>
      <c r="AK332" s="53"/>
      <c r="AL332" s="83"/>
      <c r="AY332" s="53"/>
      <c r="AZ332" s="53"/>
      <c r="BA332" s="53"/>
      <c r="BB332" s="53"/>
      <c r="BC332" s="53"/>
    </row>
    <row r="333" spans="31:55" ht="15">
      <c r="AE333" s="82"/>
      <c r="AF333" s="53"/>
      <c r="AG333" s="53"/>
      <c r="AH333" s="53"/>
      <c r="AI333" s="53"/>
      <c r="AJ333" s="53"/>
      <c r="AK333" s="53"/>
      <c r="AL333" s="83"/>
      <c r="AY333" s="53"/>
      <c r="AZ333" s="53"/>
      <c r="BA333" s="53"/>
      <c r="BB333" s="53"/>
      <c r="BC333" s="53"/>
    </row>
    <row r="334" spans="31:55" ht="15">
      <c r="AE334" s="82"/>
      <c r="AF334" s="53"/>
      <c r="AG334" s="53"/>
      <c r="AH334" s="53"/>
      <c r="AI334" s="53"/>
      <c r="AJ334" s="53"/>
      <c r="AK334" s="53"/>
      <c r="AL334" s="83"/>
      <c r="AY334" s="53"/>
      <c r="AZ334" s="53"/>
      <c r="BA334" s="53"/>
      <c r="BB334" s="53"/>
      <c r="BC334" s="53"/>
    </row>
    <row r="335" spans="31:55" ht="15">
      <c r="AE335" s="82"/>
      <c r="AF335" s="53"/>
      <c r="AG335" s="53"/>
      <c r="AH335" s="53"/>
      <c r="AI335" s="53"/>
      <c r="AJ335" s="53"/>
      <c r="AK335" s="53"/>
      <c r="AL335" s="83"/>
      <c r="AY335" s="53"/>
      <c r="AZ335" s="53"/>
      <c r="BA335" s="53"/>
      <c r="BB335" s="53"/>
      <c r="BC335" s="53"/>
    </row>
    <row r="336" spans="31:55" ht="15">
      <c r="AE336" s="82"/>
      <c r="AF336" s="53"/>
      <c r="AG336" s="53"/>
      <c r="AH336" s="53"/>
      <c r="AI336" s="53"/>
      <c r="AJ336" s="53"/>
      <c r="AK336" s="53"/>
      <c r="AL336" s="83"/>
      <c r="AY336" s="53"/>
      <c r="AZ336" s="53"/>
      <c r="BA336" s="53"/>
      <c r="BB336" s="53"/>
      <c r="BC336" s="53"/>
    </row>
    <row r="337" spans="31:55" ht="15">
      <c r="AE337" s="82"/>
      <c r="AF337" s="53"/>
      <c r="AG337" s="53"/>
      <c r="AH337" s="53"/>
      <c r="AI337" s="53"/>
      <c r="AJ337" s="53"/>
      <c r="AK337" s="53"/>
      <c r="AL337" s="83"/>
      <c r="AY337" s="53"/>
      <c r="AZ337" s="53"/>
      <c r="BA337" s="53"/>
      <c r="BB337" s="53"/>
      <c r="BC337" s="53"/>
    </row>
    <row r="338" spans="31:55" ht="15">
      <c r="AE338" s="82"/>
      <c r="AF338" s="53"/>
      <c r="AG338" s="53"/>
      <c r="AH338" s="53"/>
      <c r="AI338" s="53"/>
      <c r="AJ338" s="53"/>
      <c r="AK338" s="53"/>
      <c r="AL338" s="83"/>
      <c r="AY338" s="53"/>
      <c r="AZ338" s="53"/>
      <c r="BA338" s="53"/>
      <c r="BB338" s="53"/>
      <c r="BC338" s="53"/>
    </row>
    <row r="339" spans="31:55" ht="15">
      <c r="AE339" s="82"/>
      <c r="AF339" s="53"/>
      <c r="AG339" s="53"/>
      <c r="AH339" s="53"/>
      <c r="AI339" s="53"/>
      <c r="AJ339" s="53"/>
      <c r="AK339" s="53"/>
      <c r="AL339" s="83"/>
      <c r="AY339" s="53"/>
      <c r="AZ339" s="53"/>
      <c r="BA339" s="53"/>
      <c r="BB339" s="53"/>
      <c r="BC339" s="53"/>
    </row>
    <row r="340" spans="31:55" ht="15">
      <c r="AE340" s="82"/>
      <c r="AF340" s="53"/>
      <c r="AG340" s="53"/>
      <c r="AH340" s="53"/>
      <c r="AI340" s="53"/>
      <c r="AJ340" s="53"/>
      <c r="AK340" s="53"/>
      <c r="AL340" s="83"/>
      <c r="AY340" s="53"/>
      <c r="AZ340" s="53"/>
      <c r="BA340" s="53"/>
      <c r="BB340" s="53"/>
      <c r="BC340" s="53"/>
    </row>
    <row r="341" spans="31:55" ht="15">
      <c r="AE341" s="82"/>
      <c r="AF341" s="53"/>
      <c r="AG341" s="53"/>
      <c r="AH341" s="53"/>
      <c r="AI341" s="53"/>
      <c r="AJ341" s="53"/>
      <c r="AK341" s="53"/>
      <c r="AL341" s="83"/>
      <c r="AY341" s="53"/>
      <c r="AZ341" s="53"/>
      <c r="BA341" s="53"/>
      <c r="BB341" s="53"/>
      <c r="BC341" s="53"/>
    </row>
    <row r="342" spans="31:55" ht="15">
      <c r="AE342" s="82"/>
      <c r="AF342" s="53"/>
      <c r="AG342" s="53"/>
      <c r="AH342" s="53"/>
      <c r="AI342" s="53"/>
      <c r="AJ342" s="53"/>
      <c r="AK342" s="53"/>
      <c r="AL342" s="83"/>
      <c r="AY342" s="53"/>
      <c r="AZ342" s="53"/>
      <c r="BA342" s="53"/>
      <c r="BB342" s="53"/>
      <c r="BC342" s="53"/>
    </row>
    <row r="343" spans="31:55" ht="15">
      <c r="AE343" s="82"/>
      <c r="AF343" s="53"/>
      <c r="AG343" s="53"/>
      <c r="AH343" s="53"/>
      <c r="AI343" s="53"/>
      <c r="AJ343" s="53"/>
      <c r="AK343" s="53"/>
      <c r="AL343" s="83"/>
      <c r="AY343" s="53"/>
      <c r="AZ343" s="53"/>
      <c r="BA343" s="53"/>
      <c r="BB343" s="53"/>
      <c r="BC343" s="53"/>
    </row>
    <row r="344" spans="31:55" ht="15">
      <c r="AE344" s="82"/>
      <c r="AF344" s="53"/>
      <c r="AG344" s="53"/>
      <c r="AH344" s="53"/>
      <c r="AI344" s="53"/>
      <c r="AJ344" s="53"/>
      <c r="AK344" s="53"/>
      <c r="AL344" s="83"/>
      <c r="AY344" s="53"/>
      <c r="AZ344" s="53"/>
      <c r="BA344" s="53"/>
      <c r="BB344" s="53"/>
      <c r="BC344" s="53"/>
    </row>
    <row r="345" spans="31:55" ht="15">
      <c r="AE345" s="82"/>
      <c r="AF345" s="53"/>
      <c r="AG345" s="53"/>
      <c r="AH345" s="53"/>
      <c r="AI345" s="53"/>
      <c r="AJ345" s="53"/>
      <c r="AK345" s="53"/>
      <c r="AL345" s="83"/>
      <c r="AY345" s="53"/>
      <c r="AZ345" s="53"/>
      <c r="BA345" s="53"/>
      <c r="BB345" s="53"/>
      <c r="BC345" s="53"/>
    </row>
    <row r="346" spans="31:55" ht="15">
      <c r="AE346" s="82"/>
      <c r="AF346" s="53"/>
      <c r="AG346" s="53"/>
      <c r="AH346" s="53"/>
      <c r="AI346" s="53"/>
      <c r="AJ346" s="53"/>
      <c r="AK346" s="53"/>
      <c r="AL346" s="83"/>
      <c r="AY346" s="53"/>
      <c r="AZ346" s="53"/>
      <c r="BA346" s="53"/>
      <c r="BB346" s="53"/>
      <c r="BC346" s="53"/>
    </row>
    <row r="347" spans="31:55" ht="15">
      <c r="AE347" s="82"/>
      <c r="AF347" s="53"/>
      <c r="AG347" s="53"/>
      <c r="AH347" s="53"/>
      <c r="AI347" s="53"/>
      <c r="AJ347" s="53"/>
      <c r="AK347" s="53"/>
      <c r="AL347" s="83"/>
      <c r="AY347" s="53"/>
      <c r="AZ347" s="53"/>
      <c r="BA347" s="53"/>
      <c r="BB347" s="53"/>
      <c r="BC347" s="53"/>
    </row>
    <row r="348" spans="31:55" ht="15">
      <c r="AE348" s="82"/>
      <c r="AF348" s="53"/>
      <c r="AG348" s="53"/>
      <c r="AH348" s="53"/>
      <c r="AI348" s="53"/>
      <c r="AJ348" s="53"/>
      <c r="AK348" s="53"/>
      <c r="AL348" s="83"/>
      <c r="AY348" s="53"/>
      <c r="AZ348" s="53"/>
      <c r="BA348" s="53"/>
      <c r="BB348" s="53"/>
      <c r="BC348" s="53"/>
    </row>
    <row r="349" spans="31:55" ht="15">
      <c r="AE349" s="82"/>
      <c r="AF349" s="53"/>
      <c r="AG349" s="53"/>
      <c r="AH349" s="53"/>
      <c r="AI349" s="53"/>
      <c r="AJ349" s="53"/>
      <c r="AK349" s="53"/>
      <c r="AL349" s="83"/>
      <c r="AY349" s="53"/>
      <c r="AZ349" s="53"/>
      <c r="BA349" s="53"/>
      <c r="BB349" s="53"/>
      <c r="BC349" s="53"/>
    </row>
    <row r="350" spans="31:55" ht="15">
      <c r="AE350" s="82"/>
      <c r="AF350" s="53"/>
      <c r="AG350" s="53"/>
      <c r="AH350" s="53"/>
      <c r="AI350" s="53"/>
      <c r="AJ350" s="53"/>
      <c r="AK350" s="53"/>
      <c r="AL350" s="83"/>
      <c r="AY350" s="53"/>
      <c r="AZ350" s="53"/>
      <c r="BA350" s="53"/>
      <c r="BB350" s="53"/>
      <c r="BC350" s="53"/>
    </row>
    <row r="351" spans="31:55" ht="15">
      <c r="AE351" s="82"/>
      <c r="AF351" s="53"/>
      <c r="AG351" s="53"/>
      <c r="AH351" s="53"/>
      <c r="AI351" s="53"/>
      <c r="AJ351" s="53"/>
      <c r="AK351" s="53"/>
      <c r="AL351" s="83"/>
      <c r="AY351" s="53"/>
      <c r="AZ351" s="53"/>
      <c r="BA351" s="53"/>
      <c r="BB351" s="53"/>
      <c r="BC351" s="53"/>
    </row>
    <row r="352" spans="31:55" ht="15">
      <c r="AE352" s="82"/>
      <c r="AF352" s="53"/>
      <c r="AG352" s="53"/>
      <c r="AH352" s="53"/>
      <c r="AI352" s="53"/>
      <c r="AJ352" s="53"/>
      <c r="AK352" s="53"/>
      <c r="AL352" s="83"/>
      <c r="AY352" s="53"/>
      <c r="AZ352" s="53"/>
      <c r="BA352" s="53"/>
      <c r="BB352" s="53"/>
      <c r="BC352" s="53"/>
    </row>
    <row r="353" spans="31:55" ht="15">
      <c r="AE353" s="82"/>
      <c r="AF353" s="53"/>
      <c r="AG353" s="53"/>
      <c r="AH353" s="53"/>
      <c r="AI353" s="53"/>
      <c r="AJ353" s="53"/>
      <c r="AK353" s="53"/>
      <c r="AL353" s="83"/>
      <c r="AY353" s="53"/>
      <c r="AZ353" s="53"/>
      <c r="BA353" s="53"/>
      <c r="BB353" s="53"/>
      <c r="BC353" s="53"/>
    </row>
    <row r="354" spans="31:55" ht="15">
      <c r="AE354" s="82"/>
      <c r="AF354" s="53"/>
      <c r="AG354" s="53"/>
      <c r="AH354" s="53"/>
      <c r="AI354" s="53"/>
      <c r="AJ354" s="53"/>
      <c r="AK354" s="53"/>
      <c r="AL354" s="83"/>
      <c r="AY354" s="53"/>
      <c r="AZ354" s="53"/>
      <c r="BA354" s="53"/>
      <c r="BB354" s="53"/>
      <c r="BC354" s="53"/>
    </row>
    <row r="355" spans="31:55" ht="15">
      <c r="AE355" s="82"/>
      <c r="AF355" s="53"/>
      <c r="AG355" s="53"/>
      <c r="AH355" s="53"/>
      <c r="AI355" s="53"/>
      <c r="AJ355" s="53"/>
      <c r="AK355" s="53"/>
      <c r="AL355" s="83"/>
      <c r="AY355" s="53"/>
      <c r="AZ355" s="53"/>
      <c r="BA355" s="53"/>
      <c r="BB355" s="53"/>
      <c r="BC355" s="53"/>
    </row>
    <row r="356" spans="31:38" ht="15">
      <c r="AE356" s="82"/>
      <c r="AF356" s="53"/>
      <c r="AG356" s="53"/>
      <c r="AH356" s="53"/>
      <c r="AI356" s="53"/>
      <c r="AJ356" s="53"/>
      <c r="AK356" s="53"/>
      <c r="AL356" s="83"/>
    </row>
    <row r="357" spans="31:38" ht="15">
      <c r="AE357" s="82"/>
      <c r="AF357" s="53"/>
      <c r="AG357" s="53"/>
      <c r="AH357" s="53"/>
      <c r="AI357" s="53"/>
      <c r="AJ357" s="53"/>
      <c r="AK357" s="53"/>
      <c r="AL357" s="83"/>
    </row>
    <row r="358" spans="31:38" ht="15">
      <c r="AE358" s="82"/>
      <c r="AF358" s="53"/>
      <c r="AG358" s="53"/>
      <c r="AH358" s="53"/>
      <c r="AI358" s="53"/>
      <c r="AJ358" s="53"/>
      <c r="AK358" s="53"/>
      <c r="AL358" s="83"/>
    </row>
    <row r="359" spans="31:38" ht="15">
      <c r="AE359" s="82"/>
      <c r="AF359" s="53"/>
      <c r="AG359" s="53"/>
      <c r="AH359" s="53"/>
      <c r="AI359" s="53"/>
      <c r="AJ359" s="53"/>
      <c r="AK359" s="53"/>
      <c r="AL359" s="83"/>
    </row>
    <row r="360" spans="31:38" ht="15">
      <c r="AE360" s="82"/>
      <c r="AF360" s="53"/>
      <c r="AG360" s="53"/>
      <c r="AH360" s="53"/>
      <c r="AI360" s="53"/>
      <c r="AJ360" s="53"/>
      <c r="AK360" s="53"/>
      <c r="AL360" s="83"/>
    </row>
    <row r="361" spans="31:38" ht="15">
      <c r="AE361" s="82"/>
      <c r="AF361" s="53"/>
      <c r="AG361" s="53"/>
      <c r="AH361" s="53"/>
      <c r="AI361" s="53"/>
      <c r="AJ361" s="53"/>
      <c r="AK361" s="53"/>
      <c r="AL361" s="83"/>
    </row>
    <row r="362" spans="31:38" ht="15">
      <c r="AE362" s="82"/>
      <c r="AF362" s="53"/>
      <c r="AG362" s="53"/>
      <c r="AH362" s="53"/>
      <c r="AI362" s="53"/>
      <c r="AJ362" s="53"/>
      <c r="AK362" s="53"/>
      <c r="AL362" s="83"/>
    </row>
    <row r="363" spans="31:38" ht="15">
      <c r="AE363" s="82"/>
      <c r="AF363" s="53"/>
      <c r="AG363" s="53"/>
      <c r="AH363" s="53"/>
      <c r="AI363" s="53"/>
      <c r="AJ363" s="53"/>
      <c r="AK363" s="53"/>
      <c r="AL363" s="83"/>
    </row>
    <row r="364" spans="31:38" ht="15">
      <c r="AE364" s="82"/>
      <c r="AF364" s="53"/>
      <c r="AG364" s="53"/>
      <c r="AH364" s="53"/>
      <c r="AI364" s="53"/>
      <c r="AJ364" s="53"/>
      <c r="AK364" s="53"/>
      <c r="AL364" s="83"/>
    </row>
    <row r="365" spans="31:38" ht="15">
      <c r="AE365" s="82"/>
      <c r="AF365" s="53"/>
      <c r="AG365" s="53"/>
      <c r="AH365" s="53"/>
      <c r="AI365" s="53"/>
      <c r="AJ365" s="53"/>
      <c r="AK365" s="53"/>
      <c r="AL365" s="83"/>
    </row>
    <row r="366" spans="31:38" ht="15">
      <c r="AE366" s="82"/>
      <c r="AF366" s="53"/>
      <c r="AG366" s="53"/>
      <c r="AH366" s="53"/>
      <c r="AI366" s="53"/>
      <c r="AJ366" s="53"/>
      <c r="AK366" s="53"/>
      <c r="AL366" s="83"/>
    </row>
    <row r="367" spans="31:38" ht="15">
      <c r="AE367" s="82"/>
      <c r="AF367" s="53"/>
      <c r="AG367" s="53"/>
      <c r="AH367" s="53"/>
      <c r="AI367" s="53"/>
      <c r="AJ367" s="53"/>
      <c r="AK367" s="53"/>
      <c r="AL367" s="83"/>
    </row>
    <row r="368" spans="31:38" ht="15">
      <c r="AE368" s="82"/>
      <c r="AF368" s="53"/>
      <c r="AG368" s="53"/>
      <c r="AH368" s="53"/>
      <c r="AI368" s="53"/>
      <c r="AJ368" s="53"/>
      <c r="AK368" s="53"/>
      <c r="AL368" s="83"/>
    </row>
    <row r="369" spans="31:38" ht="15">
      <c r="AE369" s="82"/>
      <c r="AF369" s="53"/>
      <c r="AG369" s="53"/>
      <c r="AH369" s="53"/>
      <c r="AI369" s="53"/>
      <c r="AJ369" s="53"/>
      <c r="AK369" s="53"/>
      <c r="AL369" s="83"/>
    </row>
    <row r="370" spans="31:38" ht="15">
      <c r="AE370" s="82"/>
      <c r="AF370" s="53"/>
      <c r="AG370" s="53"/>
      <c r="AH370" s="53"/>
      <c r="AI370" s="53"/>
      <c r="AJ370" s="53"/>
      <c r="AK370" s="53"/>
      <c r="AL370" s="83"/>
    </row>
    <row r="371" spans="31:38" ht="15">
      <c r="AE371" s="82"/>
      <c r="AF371" s="53"/>
      <c r="AG371" s="53"/>
      <c r="AH371" s="53"/>
      <c r="AI371" s="53"/>
      <c r="AJ371" s="53"/>
      <c r="AK371" s="53"/>
      <c r="AL371" s="83"/>
    </row>
    <row r="372" spans="31:38" ht="15">
      <c r="AE372" s="82"/>
      <c r="AF372" s="53"/>
      <c r="AG372" s="53"/>
      <c r="AH372" s="53"/>
      <c r="AI372" s="53"/>
      <c r="AJ372" s="53"/>
      <c r="AK372" s="53"/>
      <c r="AL372" s="83"/>
    </row>
    <row r="373" spans="31:38" ht="15">
      <c r="AE373" s="82"/>
      <c r="AF373" s="53"/>
      <c r="AG373" s="53"/>
      <c r="AH373" s="53"/>
      <c r="AI373" s="53"/>
      <c r="AJ373" s="53"/>
      <c r="AK373" s="53"/>
      <c r="AL373" s="83"/>
    </row>
    <row r="374" spans="31:38" ht="15">
      <c r="AE374" s="82"/>
      <c r="AF374" s="53"/>
      <c r="AG374" s="53"/>
      <c r="AH374" s="53"/>
      <c r="AI374" s="53"/>
      <c r="AJ374" s="53"/>
      <c r="AK374" s="53"/>
      <c r="AL374" s="83"/>
    </row>
    <row r="375" spans="31:38" ht="15">
      <c r="AE375" s="82"/>
      <c r="AF375" s="53"/>
      <c r="AG375" s="53"/>
      <c r="AH375" s="53"/>
      <c r="AI375" s="53"/>
      <c r="AJ375" s="53"/>
      <c r="AK375" s="53"/>
      <c r="AL375" s="83"/>
    </row>
    <row r="376" spans="31:38" ht="15">
      <c r="AE376" s="82"/>
      <c r="AF376" s="53"/>
      <c r="AG376" s="53"/>
      <c r="AH376" s="53"/>
      <c r="AI376" s="53"/>
      <c r="AJ376" s="53"/>
      <c r="AK376" s="53"/>
      <c r="AL376" s="83"/>
    </row>
    <row r="377" spans="31:38" ht="15">
      <c r="AE377" s="82"/>
      <c r="AF377" s="53"/>
      <c r="AG377" s="53"/>
      <c r="AH377" s="53"/>
      <c r="AI377" s="53"/>
      <c r="AJ377" s="53"/>
      <c r="AK377" s="53"/>
      <c r="AL377" s="83"/>
    </row>
    <row r="378" spans="31:38" ht="15">
      <c r="AE378" s="82"/>
      <c r="AF378" s="53"/>
      <c r="AG378" s="53"/>
      <c r="AH378" s="53"/>
      <c r="AI378" s="53"/>
      <c r="AJ378" s="53"/>
      <c r="AK378" s="53"/>
      <c r="AL378" s="83"/>
    </row>
    <row r="379" spans="31:38" ht="15">
      <c r="AE379" s="82"/>
      <c r="AF379" s="53"/>
      <c r="AG379" s="53"/>
      <c r="AH379" s="53"/>
      <c r="AI379" s="53"/>
      <c r="AJ379" s="53"/>
      <c r="AK379" s="53"/>
      <c r="AL379" s="83"/>
    </row>
    <row r="380" spans="31:38" ht="15">
      <c r="AE380" s="82"/>
      <c r="AF380" s="53"/>
      <c r="AG380" s="53"/>
      <c r="AH380" s="53"/>
      <c r="AI380" s="53"/>
      <c r="AJ380" s="53"/>
      <c r="AK380" s="53"/>
      <c r="AL380" s="83"/>
    </row>
    <row r="381" spans="31:38" ht="15">
      <c r="AE381" s="82"/>
      <c r="AF381" s="53"/>
      <c r="AG381" s="53"/>
      <c r="AH381" s="53"/>
      <c r="AI381" s="53"/>
      <c r="AJ381" s="53"/>
      <c r="AK381" s="53"/>
      <c r="AL381" s="83"/>
    </row>
    <row r="382" spans="31:38" ht="15">
      <c r="AE382" s="82"/>
      <c r="AF382" s="53"/>
      <c r="AG382" s="53"/>
      <c r="AH382" s="53"/>
      <c r="AI382" s="53"/>
      <c r="AJ382" s="53"/>
      <c r="AK382" s="53"/>
      <c r="AL382" s="83"/>
    </row>
    <row r="383" spans="31:38" ht="15">
      <c r="AE383" s="82"/>
      <c r="AF383" s="53"/>
      <c r="AG383" s="53"/>
      <c r="AH383" s="53"/>
      <c r="AI383" s="53"/>
      <c r="AJ383" s="53"/>
      <c r="AK383" s="53"/>
      <c r="AL383" s="83"/>
    </row>
    <row r="384" spans="31:38" ht="15">
      <c r="AE384" s="82"/>
      <c r="AF384" s="53"/>
      <c r="AG384" s="53"/>
      <c r="AH384" s="53"/>
      <c r="AI384" s="53"/>
      <c r="AJ384" s="53"/>
      <c r="AK384" s="53"/>
      <c r="AL384" s="83"/>
    </row>
    <row r="385" spans="31:38" ht="15">
      <c r="AE385" s="82"/>
      <c r="AF385" s="53"/>
      <c r="AG385" s="53"/>
      <c r="AH385" s="53"/>
      <c r="AI385" s="53"/>
      <c r="AJ385" s="53"/>
      <c r="AK385" s="53"/>
      <c r="AL385" s="83"/>
    </row>
    <row r="386" spans="31:38" ht="15">
      <c r="AE386" s="82"/>
      <c r="AF386" s="53"/>
      <c r="AG386" s="53"/>
      <c r="AH386" s="53"/>
      <c r="AI386" s="53"/>
      <c r="AJ386" s="53"/>
      <c r="AK386" s="53"/>
      <c r="AL386" s="83"/>
    </row>
    <row r="387" spans="31:38" ht="15">
      <c r="AE387" s="82"/>
      <c r="AF387" s="53"/>
      <c r="AG387" s="53"/>
      <c r="AH387" s="53"/>
      <c r="AI387" s="53"/>
      <c r="AJ387" s="53"/>
      <c r="AK387" s="53"/>
      <c r="AL387" s="83"/>
    </row>
    <row r="388" spans="31:38" ht="15">
      <c r="AE388" s="82"/>
      <c r="AF388" s="53"/>
      <c r="AG388" s="53"/>
      <c r="AH388" s="53"/>
      <c r="AI388" s="53"/>
      <c r="AJ388" s="53"/>
      <c r="AK388" s="53"/>
      <c r="AL388" s="83"/>
    </row>
    <row r="389" spans="31:38" ht="15">
      <c r="AE389" s="82"/>
      <c r="AF389" s="53"/>
      <c r="AG389" s="53"/>
      <c r="AH389" s="53"/>
      <c r="AI389" s="53"/>
      <c r="AJ389" s="53"/>
      <c r="AK389" s="53"/>
      <c r="AL389" s="83"/>
    </row>
    <row r="390" spans="31:38" ht="15">
      <c r="AE390" s="82"/>
      <c r="AF390" s="53"/>
      <c r="AG390" s="53"/>
      <c r="AH390" s="53"/>
      <c r="AI390" s="53"/>
      <c r="AJ390" s="53"/>
      <c r="AK390" s="53"/>
      <c r="AL390" s="83"/>
    </row>
    <row r="391" spans="31:38" ht="15">
      <c r="AE391" s="82"/>
      <c r="AF391" s="53"/>
      <c r="AG391" s="53"/>
      <c r="AH391" s="53"/>
      <c r="AI391" s="53"/>
      <c r="AJ391" s="53"/>
      <c r="AK391" s="53"/>
      <c r="AL391" s="83"/>
    </row>
    <row r="392" spans="31:38" ht="15">
      <c r="AE392" s="82"/>
      <c r="AF392" s="53"/>
      <c r="AG392" s="53"/>
      <c r="AH392" s="53"/>
      <c r="AI392" s="53"/>
      <c r="AJ392" s="53"/>
      <c r="AK392" s="53"/>
      <c r="AL392" s="83"/>
    </row>
    <row r="393" spans="31:38" ht="15">
      <c r="AE393" s="82"/>
      <c r="AF393" s="53"/>
      <c r="AG393" s="53"/>
      <c r="AH393" s="53"/>
      <c r="AI393" s="53"/>
      <c r="AJ393" s="53"/>
      <c r="AK393" s="53"/>
      <c r="AL393" s="83"/>
    </row>
    <row r="394" spans="31:38" ht="15">
      <c r="AE394" s="82"/>
      <c r="AF394" s="53"/>
      <c r="AG394" s="53"/>
      <c r="AH394" s="53"/>
      <c r="AI394" s="53"/>
      <c r="AJ394" s="53"/>
      <c r="AK394" s="53"/>
      <c r="AL394" s="83"/>
    </row>
    <row r="395" spans="31:38" ht="15">
      <c r="AE395" s="82"/>
      <c r="AF395" s="53"/>
      <c r="AG395" s="53"/>
      <c r="AH395" s="53"/>
      <c r="AI395" s="53"/>
      <c r="AJ395" s="53"/>
      <c r="AK395" s="53"/>
      <c r="AL395" s="83"/>
    </row>
    <row r="396" spans="31:38" ht="15">
      <c r="AE396" s="82"/>
      <c r="AF396" s="53"/>
      <c r="AG396" s="53"/>
      <c r="AH396" s="53"/>
      <c r="AI396" s="53"/>
      <c r="AJ396" s="53"/>
      <c r="AK396" s="53"/>
      <c r="AL396" s="83"/>
    </row>
    <row r="397" spans="31:38" ht="15">
      <c r="AE397" s="82"/>
      <c r="AF397" s="53"/>
      <c r="AG397" s="53"/>
      <c r="AH397" s="53"/>
      <c r="AI397" s="53"/>
      <c r="AJ397" s="53"/>
      <c r="AK397" s="53"/>
      <c r="AL397" s="83"/>
    </row>
    <row r="398" spans="31:38" ht="15">
      <c r="AE398" s="82"/>
      <c r="AF398" s="53"/>
      <c r="AG398" s="53"/>
      <c r="AH398" s="53"/>
      <c r="AI398" s="53"/>
      <c r="AJ398" s="53"/>
      <c r="AK398" s="53"/>
      <c r="AL398" s="83"/>
    </row>
    <row r="399" spans="31:38" ht="15">
      <c r="AE399" s="82"/>
      <c r="AF399" s="53"/>
      <c r="AG399" s="53"/>
      <c r="AH399" s="53"/>
      <c r="AI399" s="53"/>
      <c r="AJ399" s="53"/>
      <c r="AK399" s="53"/>
      <c r="AL399" s="83"/>
    </row>
    <row r="400" spans="31:38" ht="15">
      <c r="AE400" s="82"/>
      <c r="AF400" s="53"/>
      <c r="AG400" s="53"/>
      <c r="AH400" s="53"/>
      <c r="AI400" s="53"/>
      <c r="AJ400" s="53"/>
      <c r="AK400" s="53"/>
      <c r="AL400" s="83"/>
    </row>
    <row r="401" spans="31:38" ht="15">
      <c r="AE401" s="82"/>
      <c r="AF401" s="53"/>
      <c r="AG401" s="53"/>
      <c r="AH401" s="53"/>
      <c r="AI401" s="53"/>
      <c r="AJ401" s="53"/>
      <c r="AK401" s="53"/>
      <c r="AL401" s="83"/>
    </row>
    <row r="402" spans="31:38" ht="15">
      <c r="AE402" s="82"/>
      <c r="AF402" s="53"/>
      <c r="AG402" s="53"/>
      <c r="AH402" s="53"/>
      <c r="AI402" s="53"/>
      <c r="AJ402" s="53"/>
      <c r="AK402" s="53"/>
      <c r="AL402" s="83"/>
    </row>
    <row r="403" spans="31:38" ht="15">
      <c r="AE403" s="82"/>
      <c r="AF403" s="53"/>
      <c r="AG403" s="53"/>
      <c r="AH403" s="53"/>
      <c r="AI403" s="53"/>
      <c r="AJ403" s="53"/>
      <c r="AK403" s="53"/>
      <c r="AL403" s="83"/>
    </row>
    <row r="404" spans="31:38" ht="15">
      <c r="AE404" s="82"/>
      <c r="AF404" s="53"/>
      <c r="AG404" s="53"/>
      <c r="AH404" s="53"/>
      <c r="AI404" s="53"/>
      <c r="AJ404" s="53"/>
      <c r="AK404" s="53"/>
      <c r="AL404" s="83"/>
    </row>
    <row r="405" spans="31:38" ht="15">
      <c r="AE405" s="82"/>
      <c r="AF405" s="53"/>
      <c r="AG405" s="53"/>
      <c r="AH405" s="53"/>
      <c r="AI405" s="53"/>
      <c r="AJ405" s="53"/>
      <c r="AK405" s="53"/>
      <c r="AL405" s="83"/>
    </row>
    <row r="406" spans="31:38" ht="15">
      <c r="AE406" s="82"/>
      <c r="AF406" s="53"/>
      <c r="AG406" s="53"/>
      <c r="AH406" s="53"/>
      <c r="AI406" s="53"/>
      <c r="AJ406" s="53"/>
      <c r="AK406" s="53"/>
      <c r="AL406" s="83"/>
    </row>
    <row r="407" spans="31:38" ht="15">
      <c r="AE407" s="82"/>
      <c r="AF407" s="53"/>
      <c r="AG407" s="53"/>
      <c r="AH407" s="53"/>
      <c r="AI407" s="53"/>
      <c r="AJ407" s="53"/>
      <c r="AK407" s="53"/>
      <c r="AL407" s="83"/>
    </row>
    <row r="408" spans="31:38" ht="15">
      <c r="AE408" s="82"/>
      <c r="AF408" s="53"/>
      <c r="AG408" s="53"/>
      <c r="AH408" s="53"/>
      <c r="AI408" s="53"/>
      <c r="AJ408" s="53"/>
      <c r="AK408" s="53"/>
      <c r="AL408" s="83"/>
    </row>
    <row r="409" spans="31:38" ht="15">
      <c r="AE409" s="82"/>
      <c r="AF409" s="53"/>
      <c r="AG409" s="53"/>
      <c r="AH409" s="53"/>
      <c r="AI409" s="53"/>
      <c r="AJ409" s="53"/>
      <c r="AK409" s="53"/>
      <c r="AL409" s="83"/>
    </row>
    <row r="410" spans="31:38" ht="15">
      <c r="AE410" s="82"/>
      <c r="AF410" s="53"/>
      <c r="AG410" s="53"/>
      <c r="AH410" s="53"/>
      <c r="AI410" s="53"/>
      <c r="AJ410" s="53"/>
      <c r="AK410" s="53"/>
      <c r="AL410" s="83"/>
    </row>
    <row r="411" spans="31:38" ht="15">
      <c r="AE411" s="82"/>
      <c r="AF411" s="53"/>
      <c r="AG411" s="53"/>
      <c r="AH411" s="53"/>
      <c r="AI411" s="53"/>
      <c r="AJ411" s="53"/>
      <c r="AK411" s="53"/>
      <c r="AL411" s="83"/>
    </row>
    <row r="412" spans="31:38" ht="15">
      <c r="AE412" s="82"/>
      <c r="AF412" s="53"/>
      <c r="AG412" s="53"/>
      <c r="AH412" s="53"/>
      <c r="AI412" s="53"/>
      <c r="AJ412" s="53"/>
      <c r="AK412" s="53"/>
      <c r="AL412" s="83"/>
    </row>
    <row r="413" spans="31:38" ht="15">
      <c r="AE413" s="82"/>
      <c r="AF413" s="53"/>
      <c r="AG413" s="53"/>
      <c r="AH413" s="53"/>
      <c r="AI413" s="53"/>
      <c r="AJ413" s="53"/>
      <c r="AK413" s="53"/>
      <c r="AL413" s="83"/>
    </row>
    <row r="414" spans="31:38" ht="15">
      <c r="AE414" s="82"/>
      <c r="AF414" s="53"/>
      <c r="AG414" s="53"/>
      <c r="AH414" s="53"/>
      <c r="AI414" s="53"/>
      <c r="AJ414" s="53"/>
      <c r="AK414" s="53"/>
      <c r="AL414" s="83"/>
    </row>
    <row r="415" spans="31:38" ht="15">
      <c r="AE415" s="82"/>
      <c r="AF415" s="53"/>
      <c r="AG415" s="53"/>
      <c r="AH415" s="53"/>
      <c r="AI415" s="53"/>
      <c r="AJ415" s="53"/>
      <c r="AK415" s="53"/>
      <c r="AL415" s="83"/>
    </row>
    <row r="416" spans="31:38" ht="15">
      <c r="AE416" s="82"/>
      <c r="AF416" s="53"/>
      <c r="AG416" s="53"/>
      <c r="AH416" s="53"/>
      <c r="AI416" s="53"/>
      <c r="AJ416" s="53"/>
      <c r="AK416" s="53"/>
      <c r="AL416" s="83"/>
    </row>
    <row r="417" spans="31:38" ht="15">
      <c r="AE417" s="82"/>
      <c r="AF417" s="53"/>
      <c r="AG417" s="53"/>
      <c r="AH417" s="53"/>
      <c r="AI417" s="53"/>
      <c r="AJ417" s="53"/>
      <c r="AK417" s="53"/>
      <c r="AL417" s="83"/>
    </row>
    <row r="418" spans="31:38" ht="15">
      <c r="AE418" s="82"/>
      <c r="AF418" s="53"/>
      <c r="AG418" s="53"/>
      <c r="AH418" s="53"/>
      <c r="AI418" s="53"/>
      <c r="AJ418" s="53"/>
      <c r="AK418" s="53"/>
      <c r="AL418" s="83"/>
    </row>
    <row r="419" spans="31:38" ht="15">
      <c r="AE419" s="82"/>
      <c r="AF419" s="53"/>
      <c r="AG419" s="53"/>
      <c r="AH419" s="53"/>
      <c r="AI419" s="53"/>
      <c r="AJ419" s="53"/>
      <c r="AK419" s="53"/>
      <c r="AL419" s="83"/>
    </row>
    <row r="420" spans="31:38" ht="15">
      <c r="AE420" s="82"/>
      <c r="AF420" s="53"/>
      <c r="AG420" s="53"/>
      <c r="AH420" s="53"/>
      <c r="AI420" s="53"/>
      <c r="AJ420" s="53"/>
      <c r="AK420" s="53"/>
      <c r="AL420" s="83"/>
    </row>
    <row r="421" spans="31:38" ht="15">
      <c r="AE421" s="82"/>
      <c r="AF421" s="53"/>
      <c r="AG421" s="53"/>
      <c r="AH421" s="53"/>
      <c r="AI421" s="53"/>
      <c r="AJ421" s="53"/>
      <c r="AK421" s="53"/>
      <c r="AL421" s="83"/>
    </row>
    <row r="422" spans="31:38" ht="15">
      <c r="AE422" s="82"/>
      <c r="AF422" s="53"/>
      <c r="AG422" s="53"/>
      <c r="AH422" s="53"/>
      <c r="AI422" s="53"/>
      <c r="AJ422" s="53"/>
      <c r="AK422" s="53"/>
      <c r="AL422" s="83"/>
    </row>
    <row r="423" spans="31:38" ht="15">
      <c r="AE423" s="82"/>
      <c r="AF423" s="53"/>
      <c r="AG423" s="53"/>
      <c r="AH423" s="53"/>
      <c r="AI423" s="53"/>
      <c r="AJ423" s="53"/>
      <c r="AK423" s="53"/>
      <c r="AL423" s="83"/>
    </row>
    <row r="424" spans="31:38" ht="15">
      <c r="AE424" s="82"/>
      <c r="AF424" s="53"/>
      <c r="AG424" s="53"/>
      <c r="AH424" s="53"/>
      <c r="AI424" s="53"/>
      <c r="AJ424" s="53"/>
      <c r="AK424" s="53"/>
      <c r="AL424" s="83"/>
    </row>
    <row r="425" spans="31:38" ht="15">
      <c r="AE425" s="82"/>
      <c r="AF425" s="53"/>
      <c r="AG425" s="53"/>
      <c r="AH425" s="53"/>
      <c r="AI425" s="53"/>
      <c r="AJ425" s="53"/>
      <c r="AK425" s="53"/>
      <c r="AL425" s="83"/>
    </row>
    <row r="426" spans="31:38" ht="15">
      <c r="AE426" s="82"/>
      <c r="AF426" s="53"/>
      <c r="AG426" s="53"/>
      <c r="AH426" s="53"/>
      <c r="AI426" s="53"/>
      <c r="AJ426" s="53"/>
      <c r="AK426" s="53"/>
      <c r="AL426" s="83"/>
    </row>
    <row r="427" spans="31:38" ht="15">
      <c r="AE427" s="82"/>
      <c r="AF427" s="53"/>
      <c r="AG427" s="53"/>
      <c r="AH427" s="53"/>
      <c r="AI427" s="53"/>
      <c r="AJ427" s="53"/>
      <c r="AK427" s="53"/>
      <c r="AL427" s="83"/>
    </row>
    <row r="428" spans="31:38" ht="15">
      <c r="AE428" s="82"/>
      <c r="AF428" s="53"/>
      <c r="AG428" s="53"/>
      <c r="AH428" s="53"/>
      <c r="AI428" s="53"/>
      <c r="AJ428" s="53"/>
      <c r="AK428" s="53"/>
      <c r="AL428" s="83"/>
    </row>
    <row r="429" spans="31:38" ht="15">
      <c r="AE429" s="82"/>
      <c r="AF429" s="53"/>
      <c r="AG429" s="53"/>
      <c r="AH429" s="53"/>
      <c r="AI429" s="53"/>
      <c r="AJ429" s="53"/>
      <c r="AK429" s="53"/>
      <c r="AL429" s="83"/>
    </row>
    <row r="430" spans="31:38" ht="15">
      <c r="AE430" s="82"/>
      <c r="AF430" s="53"/>
      <c r="AG430" s="53"/>
      <c r="AH430" s="53"/>
      <c r="AI430" s="53"/>
      <c r="AJ430" s="53"/>
      <c r="AK430" s="53"/>
      <c r="AL430" s="83"/>
    </row>
    <row r="431" spans="31:38" ht="15">
      <c r="AE431" s="82"/>
      <c r="AF431" s="53"/>
      <c r="AG431" s="53"/>
      <c r="AH431" s="53"/>
      <c r="AI431" s="53"/>
      <c r="AJ431" s="53"/>
      <c r="AK431" s="53"/>
      <c r="AL431" s="83"/>
    </row>
    <row r="432" spans="31:38" ht="15">
      <c r="AE432" s="82"/>
      <c r="AF432" s="53"/>
      <c r="AG432" s="53"/>
      <c r="AH432" s="53"/>
      <c r="AI432" s="53"/>
      <c r="AJ432" s="53"/>
      <c r="AK432" s="53"/>
      <c r="AL432" s="83"/>
    </row>
    <row r="433" spans="31:38" ht="15">
      <c r="AE433" s="82"/>
      <c r="AF433" s="53"/>
      <c r="AG433" s="53"/>
      <c r="AH433" s="53"/>
      <c r="AI433" s="53"/>
      <c r="AJ433" s="53"/>
      <c r="AK433" s="53"/>
      <c r="AL433" s="83"/>
    </row>
    <row r="434" spans="31:38" ht="15">
      <c r="AE434" s="82"/>
      <c r="AF434" s="53"/>
      <c r="AG434" s="53"/>
      <c r="AH434" s="53"/>
      <c r="AI434" s="53"/>
      <c r="AJ434" s="53"/>
      <c r="AK434" s="53"/>
      <c r="AL434" s="83"/>
    </row>
    <row r="435" spans="31:38" ht="15">
      <c r="AE435" s="82"/>
      <c r="AF435" s="53"/>
      <c r="AG435" s="53"/>
      <c r="AH435" s="53"/>
      <c r="AI435" s="53"/>
      <c r="AJ435" s="53"/>
      <c r="AK435" s="53"/>
      <c r="AL435" s="83"/>
    </row>
    <row r="436" spans="31:38" ht="15">
      <c r="AE436" s="82"/>
      <c r="AF436" s="53"/>
      <c r="AG436" s="53"/>
      <c r="AH436" s="53"/>
      <c r="AI436" s="53"/>
      <c r="AJ436" s="53"/>
      <c r="AK436" s="53"/>
      <c r="AL436" s="83"/>
    </row>
    <row r="437" spans="31:38" ht="15">
      <c r="AE437" s="82"/>
      <c r="AF437" s="53"/>
      <c r="AG437" s="53"/>
      <c r="AH437" s="53"/>
      <c r="AI437" s="53"/>
      <c r="AJ437" s="53"/>
      <c r="AK437" s="53"/>
      <c r="AL437" s="83"/>
    </row>
    <row r="438" spans="31:38" ht="15">
      <c r="AE438" s="82"/>
      <c r="AF438" s="53"/>
      <c r="AG438" s="53"/>
      <c r="AH438" s="53"/>
      <c r="AI438" s="53"/>
      <c r="AJ438" s="53"/>
      <c r="AK438" s="53"/>
      <c r="AL438" s="83"/>
    </row>
    <row r="439" spans="31:38" ht="15">
      <c r="AE439" s="82"/>
      <c r="AF439" s="53"/>
      <c r="AG439" s="53"/>
      <c r="AH439" s="53"/>
      <c r="AI439" s="53"/>
      <c r="AJ439" s="53"/>
      <c r="AK439" s="53"/>
      <c r="AL439" s="83"/>
    </row>
    <row r="440" spans="31:38" ht="15">
      <c r="AE440" s="82"/>
      <c r="AF440" s="53"/>
      <c r="AG440" s="53"/>
      <c r="AH440" s="53"/>
      <c r="AI440" s="53"/>
      <c r="AJ440" s="53"/>
      <c r="AK440" s="53"/>
      <c r="AL440" s="83"/>
    </row>
    <row r="441" spans="31:38" ht="15">
      <c r="AE441" s="82"/>
      <c r="AF441" s="53"/>
      <c r="AG441" s="53"/>
      <c r="AH441" s="53"/>
      <c r="AI441" s="53"/>
      <c r="AJ441" s="53"/>
      <c r="AK441" s="53"/>
      <c r="AL441" s="83"/>
    </row>
    <row r="442" spans="31:38" ht="15">
      <c r="AE442" s="82"/>
      <c r="AF442" s="53"/>
      <c r="AG442" s="53"/>
      <c r="AH442" s="53"/>
      <c r="AI442" s="53"/>
      <c r="AJ442" s="53"/>
      <c r="AK442" s="53"/>
      <c r="AL442" s="83"/>
    </row>
    <row r="443" spans="31:38" ht="15">
      <c r="AE443" s="82"/>
      <c r="AF443" s="53"/>
      <c r="AG443" s="53"/>
      <c r="AH443" s="53"/>
      <c r="AI443" s="53"/>
      <c r="AJ443" s="53"/>
      <c r="AK443" s="53"/>
      <c r="AL443" s="83"/>
    </row>
    <row r="444" spans="31:38" ht="15">
      <c r="AE444" s="82"/>
      <c r="AF444" s="53"/>
      <c r="AG444" s="53"/>
      <c r="AH444" s="53"/>
      <c r="AI444" s="53"/>
      <c r="AJ444" s="53"/>
      <c r="AK444" s="53"/>
      <c r="AL444" s="83"/>
    </row>
    <row r="445" spans="31:38" ht="15">
      <c r="AE445" s="82"/>
      <c r="AF445" s="53"/>
      <c r="AG445" s="53"/>
      <c r="AH445" s="53"/>
      <c r="AI445" s="53"/>
      <c r="AJ445" s="53"/>
      <c r="AK445" s="53"/>
      <c r="AL445" s="83"/>
    </row>
    <row r="446" spans="31:38" ht="15">
      <c r="AE446" s="82"/>
      <c r="AF446" s="53"/>
      <c r="AG446" s="53"/>
      <c r="AH446" s="53"/>
      <c r="AI446" s="53"/>
      <c r="AJ446" s="53"/>
      <c r="AK446" s="53"/>
      <c r="AL446" s="83"/>
    </row>
    <row r="447" spans="31:38" ht="15">
      <c r="AE447" s="82"/>
      <c r="AF447" s="53"/>
      <c r="AG447" s="53"/>
      <c r="AH447" s="53"/>
      <c r="AI447" s="53"/>
      <c r="AJ447" s="53"/>
      <c r="AK447" s="53"/>
      <c r="AL447" s="83"/>
    </row>
    <row r="448" spans="31:38" ht="15">
      <c r="AE448" s="82"/>
      <c r="AF448" s="53"/>
      <c r="AG448" s="53"/>
      <c r="AH448" s="53"/>
      <c r="AI448" s="53"/>
      <c r="AJ448" s="53"/>
      <c r="AK448" s="53"/>
      <c r="AL448" s="83"/>
    </row>
    <row r="449" spans="31:38" ht="15">
      <c r="AE449" s="82"/>
      <c r="AF449" s="53"/>
      <c r="AG449" s="53"/>
      <c r="AH449" s="53"/>
      <c r="AI449" s="53"/>
      <c r="AJ449" s="53"/>
      <c r="AK449" s="53"/>
      <c r="AL449" s="83"/>
    </row>
    <row r="450" spans="31:38" ht="15">
      <c r="AE450" s="82"/>
      <c r="AF450" s="53"/>
      <c r="AG450" s="53"/>
      <c r="AH450" s="53"/>
      <c r="AI450" s="53"/>
      <c r="AJ450" s="53"/>
      <c r="AK450" s="53"/>
      <c r="AL450" s="83"/>
    </row>
    <row r="451" spans="31:38" ht="15">
      <c r="AE451" s="82"/>
      <c r="AF451" s="53"/>
      <c r="AG451" s="53"/>
      <c r="AH451" s="53"/>
      <c r="AI451" s="53"/>
      <c r="AJ451" s="53"/>
      <c r="AK451" s="53"/>
      <c r="AL451" s="83"/>
    </row>
    <row r="452" spans="31:38" ht="15">
      <c r="AE452" s="82"/>
      <c r="AF452" s="53"/>
      <c r="AG452" s="53"/>
      <c r="AH452" s="53"/>
      <c r="AI452" s="53"/>
      <c r="AJ452" s="53"/>
      <c r="AK452" s="53"/>
      <c r="AL452" s="83"/>
    </row>
    <row r="453" spans="31:38" ht="15">
      <c r="AE453" s="82"/>
      <c r="AF453" s="53"/>
      <c r="AG453" s="53"/>
      <c r="AH453" s="53"/>
      <c r="AI453" s="53"/>
      <c r="AJ453" s="53"/>
      <c r="AK453" s="53"/>
      <c r="AL453" s="83"/>
    </row>
    <row r="454" spans="31:38" ht="15">
      <c r="AE454" s="82"/>
      <c r="AF454" s="53"/>
      <c r="AG454" s="53"/>
      <c r="AH454" s="53"/>
      <c r="AI454" s="53"/>
      <c r="AJ454" s="53"/>
      <c r="AK454" s="53"/>
      <c r="AL454" s="83"/>
    </row>
    <row r="455" spans="31:38" ht="15">
      <c r="AE455" s="82"/>
      <c r="AF455" s="53"/>
      <c r="AG455" s="53"/>
      <c r="AH455" s="53"/>
      <c r="AI455" s="53"/>
      <c r="AJ455" s="53"/>
      <c r="AK455" s="53"/>
      <c r="AL455" s="83"/>
    </row>
    <row r="456" spans="31:38" ht="15">
      <c r="AE456" s="82"/>
      <c r="AF456" s="53"/>
      <c r="AG456" s="53"/>
      <c r="AH456" s="53"/>
      <c r="AI456" s="53"/>
      <c r="AJ456" s="53"/>
      <c r="AK456" s="53"/>
      <c r="AL456" s="83"/>
    </row>
    <row r="457" spans="31:38" ht="15">
      <c r="AE457" s="82"/>
      <c r="AF457" s="53"/>
      <c r="AG457" s="53"/>
      <c r="AH457" s="53"/>
      <c r="AI457" s="53"/>
      <c r="AJ457" s="53"/>
      <c r="AK457" s="53"/>
      <c r="AL457" s="83"/>
    </row>
    <row r="458" spans="31:38" ht="15">
      <c r="AE458" s="82"/>
      <c r="AF458" s="53"/>
      <c r="AG458" s="53"/>
      <c r="AH458" s="53"/>
      <c r="AI458" s="53"/>
      <c r="AJ458" s="53"/>
      <c r="AK458" s="53"/>
      <c r="AL458" s="83"/>
    </row>
    <row r="459" spans="31:38" ht="15">
      <c r="AE459" s="82"/>
      <c r="AF459" s="53"/>
      <c r="AG459" s="53"/>
      <c r="AH459" s="53"/>
      <c r="AI459" s="53"/>
      <c r="AJ459" s="53"/>
      <c r="AK459" s="53"/>
      <c r="AL459" s="83"/>
    </row>
    <row r="460" spans="31:38" ht="15">
      <c r="AE460" s="82"/>
      <c r="AF460" s="53"/>
      <c r="AG460" s="53"/>
      <c r="AH460" s="53"/>
      <c r="AI460" s="53"/>
      <c r="AJ460" s="53"/>
      <c r="AK460" s="53"/>
      <c r="AL460" s="83"/>
    </row>
    <row r="461" spans="31:38" ht="15">
      <c r="AE461" s="82"/>
      <c r="AF461" s="53"/>
      <c r="AG461" s="53"/>
      <c r="AH461" s="53"/>
      <c r="AI461" s="53"/>
      <c r="AJ461" s="53"/>
      <c r="AK461" s="53"/>
      <c r="AL461" s="83"/>
    </row>
    <row r="462" spans="31:38" ht="15">
      <c r="AE462" s="82"/>
      <c r="AF462" s="53"/>
      <c r="AG462" s="53"/>
      <c r="AH462" s="53"/>
      <c r="AI462" s="53"/>
      <c r="AJ462" s="53"/>
      <c r="AK462" s="53"/>
      <c r="AL462" s="83"/>
    </row>
    <row r="463" spans="31:38" ht="15">
      <c r="AE463" s="82"/>
      <c r="AF463" s="53"/>
      <c r="AG463" s="53"/>
      <c r="AH463" s="53"/>
      <c r="AI463" s="53"/>
      <c r="AJ463" s="53"/>
      <c r="AK463" s="53"/>
      <c r="AL463" s="83"/>
    </row>
    <row r="464" spans="31:38" ht="15">
      <c r="AE464" s="82"/>
      <c r="AF464" s="53"/>
      <c r="AG464" s="53"/>
      <c r="AH464" s="53"/>
      <c r="AI464" s="53"/>
      <c r="AJ464" s="53"/>
      <c r="AK464" s="53"/>
      <c r="AL464" s="83"/>
    </row>
    <row r="465" spans="31:38" ht="15">
      <c r="AE465" s="82"/>
      <c r="AF465" s="53"/>
      <c r="AG465" s="53"/>
      <c r="AH465" s="53"/>
      <c r="AI465" s="53"/>
      <c r="AJ465" s="53"/>
      <c r="AK465" s="53"/>
      <c r="AL465" s="83"/>
    </row>
    <row r="466" spans="31:38" ht="15">
      <c r="AE466" s="82"/>
      <c r="AF466" s="53"/>
      <c r="AG466" s="53"/>
      <c r="AH466" s="53"/>
      <c r="AI466" s="53"/>
      <c r="AJ466" s="53"/>
      <c r="AK466" s="53"/>
      <c r="AL466" s="83"/>
    </row>
    <row r="467" spans="31:38" ht="15">
      <c r="AE467" s="82"/>
      <c r="AF467" s="53"/>
      <c r="AG467" s="53"/>
      <c r="AH467" s="53"/>
      <c r="AI467" s="53"/>
      <c r="AJ467" s="53"/>
      <c r="AK467" s="53"/>
      <c r="AL467" s="83"/>
    </row>
    <row r="468" spans="31:38" ht="15">
      <c r="AE468" s="82"/>
      <c r="AF468" s="53"/>
      <c r="AG468" s="53"/>
      <c r="AH468" s="53"/>
      <c r="AI468" s="53"/>
      <c r="AJ468" s="53"/>
      <c r="AK468" s="53"/>
      <c r="AL468" s="83"/>
    </row>
    <row r="469" spans="31:38" ht="15">
      <c r="AE469" s="82"/>
      <c r="AF469" s="53"/>
      <c r="AG469" s="53"/>
      <c r="AH469" s="53"/>
      <c r="AI469" s="53"/>
      <c r="AJ469" s="53"/>
      <c r="AK469" s="53"/>
      <c r="AL469" s="83"/>
    </row>
    <row r="470" spans="31:38" ht="15">
      <c r="AE470" s="82"/>
      <c r="AF470" s="53"/>
      <c r="AG470" s="53"/>
      <c r="AH470" s="53"/>
      <c r="AI470" s="53"/>
      <c r="AJ470" s="53"/>
      <c r="AK470" s="53"/>
      <c r="AL470" s="83"/>
    </row>
    <row r="471" spans="31:38" ht="15">
      <c r="AE471" s="82"/>
      <c r="AF471" s="53"/>
      <c r="AG471" s="53"/>
      <c r="AH471" s="53"/>
      <c r="AI471" s="53"/>
      <c r="AJ471" s="53"/>
      <c r="AK471" s="53"/>
      <c r="AL471" s="83"/>
    </row>
    <row r="472" spans="31:38" ht="15">
      <c r="AE472" s="82"/>
      <c r="AF472" s="53"/>
      <c r="AG472" s="53"/>
      <c r="AH472" s="53"/>
      <c r="AI472" s="53"/>
      <c r="AJ472" s="53"/>
      <c r="AK472" s="53"/>
      <c r="AL472" s="83"/>
    </row>
    <row r="473" spans="31:38" ht="15">
      <c r="AE473" s="82"/>
      <c r="AF473" s="53"/>
      <c r="AG473" s="53"/>
      <c r="AH473" s="53"/>
      <c r="AI473" s="53"/>
      <c r="AJ473" s="53"/>
      <c r="AK473" s="53"/>
      <c r="AL473" s="83"/>
    </row>
    <row r="474" spans="31:38" ht="15">
      <c r="AE474" s="82"/>
      <c r="AF474" s="53"/>
      <c r="AG474" s="53"/>
      <c r="AH474" s="53"/>
      <c r="AI474" s="53"/>
      <c r="AJ474" s="53"/>
      <c r="AK474" s="53"/>
      <c r="AL474" s="83"/>
    </row>
    <row r="475" spans="31:38" ht="15">
      <c r="AE475" s="82"/>
      <c r="AF475" s="53"/>
      <c r="AG475" s="53"/>
      <c r="AH475" s="53"/>
      <c r="AI475" s="53"/>
      <c r="AJ475" s="53"/>
      <c r="AK475" s="53"/>
      <c r="AL475" s="83"/>
    </row>
    <row r="476" spans="31:38" ht="15">
      <c r="AE476" s="82"/>
      <c r="AF476" s="53"/>
      <c r="AG476" s="53"/>
      <c r="AH476" s="53"/>
      <c r="AI476" s="53"/>
      <c r="AJ476" s="53"/>
      <c r="AK476" s="53"/>
      <c r="AL476" s="83"/>
    </row>
    <row r="477" spans="31:38" ht="15">
      <c r="AE477" s="82"/>
      <c r="AF477" s="53"/>
      <c r="AG477" s="53"/>
      <c r="AH477" s="53"/>
      <c r="AI477" s="53"/>
      <c r="AJ477" s="53"/>
      <c r="AK477" s="53"/>
      <c r="AL477" s="83"/>
    </row>
    <row r="478" spans="31:38" ht="15">
      <c r="AE478" s="82"/>
      <c r="AF478" s="53"/>
      <c r="AG478" s="53"/>
      <c r="AH478" s="53"/>
      <c r="AI478" s="53"/>
      <c r="AJ478" s="53"/>
      <c r="AK478" s="53"/>
      <c r="AL478" s="83"/>
    </row>
    <row r="479" spans="31:38" ht="15">
      <c r="AE479" s="82"/>
      <c r="AF479" s="53"/>
      <c r="AG479" s="53"/>
      <c r="AH479" s="53"/>
      <c r="AI479" s="53"/>
      <c r="AJ479" s="53"/>
      <c r="AK479" s="53"/>
      <c r="AL479" s="83"/>
    </row>
    <row r="480" spans="31:38" ht="15">
      <c r="AE480" s="82"/>
      <c r="AF480" s="53"/>
      <c r="AG480" s="53"/>
      <c r="AH480" s="53"/>
      <c r="AI480" s="53"/>
      <c r="AJ480" s="53"/>
      <c r="AK480" s="53"/>
      <c r="AL480" s="83"/>
    </row>
  </sheetData>
  <sheetProtection/>
  <mergeCells count="42">
    <mergeCell ref="Z10:AE10"/>
    <mergeCell ref="C6:X6"/>
    <mergeCell ref="C7:X7"/>
    <mergeCell ref="C8:X8"/>
    <mergeCell ref="Z6:BB6"/>
    <mergeCell ref="Z7:BD7"/>
    <mergeCell ref="Z8:BD8"/>
    <mergeCell ref="Z11:AB11"/>
    <mergeCell ref="AF11:AH11"/>
    <mergeCell ref="AI11:AK11"/>
    <mergeCell ref="M11:O11"/>
    <mergeCell ref="P11:R11"/>
    <mergeCell ref="AS11:AU11"/>
    <mergeCell ref="AY10:BD10"/>
    <mergeCell ref="AY11:BA11"/>
    <mergeCell ref="BB11:BD11"/>
    <mergeCell ref="AV11:AX11"/>
    <mergeCell ref="AC11:AE11"/>
    <mergeCell ref="C141:G141"/>
    <mergeCell ref="Y10:Y12"/>
    <mergeCell ref="C10:C12"/>
    <mergeCell ref="AL11:AN11"/>
    <mergeCell ref="AO11:AQ11"/>
    <mergeCell ref="C142:H142"/>
    <mergeCell ref="S10:X10"/>
    <mergeCell ref="AF10:AK10"/>
    <mergeCell ref="AS10:AX10"/>
    <mergeCell ref="D10:F11"/>
    <mergeCell ref="M10:R10"/>
    <mergeCell ref="V11:X11"/>
    <mergeCell ref="S11:U11"/>
    <mergeCell ref="AL10:AQ10"/>
    <mergeCell ref="C138:F138"/>
    <mergeCell ref="C4:G4"/>
    <mergeCell ref="M138:V138"/>
    <mergeCell ref="H4:T4"/>
    <mergeCell ref="C139:F139"/>
    <mergeCell ref="C140:G140"/>
    <mergeCell ref="B13:C13"/>
    <mergeCell ref="B10:B12"/>
    <mergeCell ref="G10:I11"/>
    <mergeCell ref="J10:L11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367"/>
  <sheetViews>
    <sheetView zoomScalePageLayoutView="0" workbookViewId="0" topLeftCell="S1">
      <selection activeCell="AH12" sqref="AH12"/>
    </sheetView>
  </sheetViews>
  <sheetFormatPr defaultColWidth="9.33203125" defaultRowHeight="12.75"/>
  <cols>
    <col min="1" max="1" width="4.83203125" style="12" customWidth="1"/>
    <col min="2" max="2" width="14.5" style="34" customWidth="1"/>
    <col min="3" max="3" width="7.33203125" style="27" customWidth="1"/>
    <col min="4" max="4" width="7.5" style="27" customWidth="1"/>
    <col min="5" max="5" width="7.83203125" style="27" customWidth="1"/>
    <col min="6" max="6" width="7.83203125" style="177" customWidth="1"/>
    <col min="7" max="7" width="7.33203125" style="27" customWidth="1"/>
    <col min="8" max="8" width="7.66015625" style="27" customWidth="1"/>
    <col min="9" max="9" width="8.66015625" style="177" customWidth="1"/>
    <col min="10" max="11" width="8" style="27" customWidth="1"/>
    <col min="12" max="12" width="6.16015625" style="177" customWidth="1"/>
    <col min="13" max="13" width="6.33203125" style="27" customWidth="1"/>
    <col min="14" max="14" width="6.16015625" style="27" customWidth="1"/>
    <col min="15" max="15" width="7" style="177" customWidth="1"/>
    <col min="16" max="16" width="6" style="27" customWidth="1"/>
    <col min="17" max="17" width="6.16015625" style="27" customWidth="1"/>
    <col min="18" max="18" width="6.16015625" style="177" customWidth="1"/>
    <col min="19" max="19" width="5.66015625" style="27" customWidth="1"/>
    <col min="20" max="20" width="6" style="27" customWidth="1"/>
    <col min="21" max="21" width="5" style="177" customWidth="1"/>
    <col min="22" max="22" width="5" style="27" customWidth="1"/>
    <col min="23" max="23" width="5.66015625" style="27" customWidth="1"/>
    <col min="24" max="24" width="5.66015625" style="158" customWidth="1"/>
    <col min="25" max="25" width="10" style="26" customWidth="1"/>
    <col min="26" max="26" width="9.66015625" style="26" customWidth="1"/>
    <col min="27" max="27" width="8.83203125" style="26" customWidth="1"/>
    <col min="28" max="28" width="9" style="26" customWidth="1"/>
    <col min="29" max="29" width="10.16015625" style="26" customWidth="1"/>
    <col min="30" max="30" width="13" style="26" customWidth="1"/>
    <col min="31" max="31" width="11.83203125" style="47" customWidth="1"/>
    <col min="32" max="32" width="8.66015625" style="23" customWidth="1"/>
    <col min="33" max="33" width="9" style="23" customWidth="1"/>
    <col min="34" max="34" width="3" style="47" customWidth="1"/>
    <col min="35" max="35" width="9.83203125" style="23" customWidth="1"/>
    <col min="36" max="36" width="7.66015625" style="23" customWidth="1"/>
    <col min="37" max="37" width="8.5" style="55" hidden="1" customWidth="1"/>
    <col min="38" max="42" width="8.5" style="23" hidden="1" customWidth="1"/>
    <col min="43" max="43" width="8.5" style="130" hidden="1" customWidth="1"/>
    <col min="44" max="44" width="8.5" style="55" hidden="1" customWidth="1"/>
    <col min="45" max="47" width="8.5" style="14" hidden="1" customWidth="1"/>
    <col min="48" max="48" width="2.66015625" style="14" customWidth="1"/>
    <col min="49" max="49" width="1.5" style="14" customWidth="1"/>
    <col min="50" max="50" width="8" style="47" customWidth="1"/>
    <col min="51" max="51" width="7.33203125" style="23" customWidth="1"/>
    <col min="52" max="52" width="7.5" style="23" customWidth="1"/>
    <col min="53" max="53" width="7" style="47" customWidth="1"/>
    <col min="54" max="54" width="7.5" style="23" customWidth="1"/>
    <col min="55" max="55" width="8.16015625" style="23" customWidth="1"/>
    <col min="56" max="16384" width="9.33203125" style="12" customWidth="1"/>
  </cols>
  <sheetData>
    <row r="1" spans="2:53" ht="15.75">
      <c r="B1" s="108" t="s">
        <v>271</v>
      </c>
      <c r="C1" s="759"/>
      <c r="D1" s="782"/>
      <c r="E1" s="782"/>
      <c r="F1" s="756"/>
      <c r="G1" s="757"/>
      <c r="H1" s="757"/>
      <c r="I1" s="758"/>
      <c r="J1" s="759"/>
      <c r="K1" s="759"/>
      <c r="L1" s="760"/>
      <c r="M1" s="759"/>
      <c r="N1" s="759"/>
      <c r="O1" s="760"/>
      <c r="P1" s="759"/>
      <c r="Q1" s="759"/>
      <c r="R1" s="760"/>
      <c r="S1" s="759"/>
      <c r="T1" s="13"/>
      <c r="U1" s="179"/>
      <c r="V1" s="13"/>
      <c r="W1" s="13"/>
      <c r="X1" s="156"/>
      <c r="AA1" s="32" t="s">
        <v>142</v>
      </c>
      <c r="AB1" s="13"/>
      <c r="AC1" s="25"/>
      <c r="AD1" s="25"/>
      <c r="AE1" s="44"/>
      <c r="AF1" s="43"/>
      <c r="AG1" s="43"/>
      <c r="AH1" s="45"/>
      <c r="AI1" s="13"/>
      <c r="AJ1" s="13"/>
      <c r="AK1" s="65"/>
      <c r="AL1" s="13"/>
      <c r="AM1" s="13"/>
      <c r="AN1" s="65"/>
      <c r="AO1" s="13"/>
      <c r="AP1" s="13"/>
      <c r="AQ1" s="13"/>
      <c r="AR1" s="13"/>
      <c r="AS1" s="13"/>
      <c r="AT1" s="13"/>
      <c r="AU1" s="13"/>
      <c r="AV1" s="13"/>
      <c r="AX1" s="14"/>
      <c r="AY1" s="14"/>
      <c r="AZ1" s="53"/>
      <c r="BA1" s="23"/>
    </row>
    <row r="2" spans="2:53" ht="16.5">
      <c r="B2" s="108" t="s">
        <v>272</v>
      </c>
      <c r="C2" s="759"/>
      <c r="D2" s="782"/>
      <c r="E2" s="782"/>
      <c r="F2" s="762"/>
      <c r="G2" s="759"/>
      <c r="H2" s="759"/>
      <c r="I2" s="760"/>
      <c r="J2" s="763"/>
      <c r="K2" s="763"/>
      <c r="L2" s="770"/>
      <c r="M2" s="769"/>
      <c r="N2" s="712"/>
      <c r="O2" s="770"/>
      <c r="P2" s="771"/>
      <c r="Q2" s="771"/>
      <c r="R2" s="760"/>
      <c r="S2" s="759"/>
      <c r="T2" s="13"/>
      <c r="U2" s="179"/>
      <c r="V2" s="13"/>
      <c r="W2" s="13"/>
      <c r="X2" s="156"/>
      <c r="AA2" s="32" t="s">
        <v>274</v>
      </c>
      <c r="AB2" s="13"/>
      <c r="AC2" s="25"/>
      <c r="AD2" s="25"/>
      <c r="AE2" s="25"/>
      <c r="AF2" s="13"/>
      <c r="AG2" s="13"/>
      <c r="AH2" s="13"/>
      <c r="AI2" s="28"/>
      <c r="AJ2" s="28"/>
      <c r="AK2" s="65"/>
      <c r="AL2" s="28"/>
      <c r="AM2" s="46"/>
      <c r="AN2" s="65"/>
      <c r="AO2" s="13"/>
      <c r="AP2" s="13"/>
      <c r="AQ2" s="13"/>
      <c r="AR2" s="13"/>
      <c r="AS2" s="13"/>
      <c r="AT2" s="13"/>
      <c r="AU2" s="13"/>
      <c r="AV2" s="13"/>
      <c r="AX2" s="14"/>
      <c r="AY2" s="14"/>
      <c r="AZ2" s="53"/>
      <c r="BA2" s="23"/>
    </row>
    <row r="3" spans="2:53" ht="21.75" customHeight="1">
      <c r="B3" s="783" t="s">
        <v>263</v>
      </c>
      <c r="C3" s="763"/>
      <c r="D3" s="784"/>
      <c r="E3" s="784"/>
      <c r="F3" s="764"/>
      <c r="G3" s="765"/>
      <c r="H3" s="763"/>
      <c r="I3" s="766" t="s">
        <v>5</v>
      </c>
      <c r="J3" s="789" t="s">
        <v>199</v>
      </c>
      <c r="K3" s="789"/>
      <c r="L3" s="789"/>
      <c r="M3" s="789"/>
      <c r="N3" s="789"/>
      <c r="O3" s="789"/>
      <c r="P3" s="789"/>
      <c r="Q3" s="789"/>
      <c r="R3" s="789"/>
      <c r="S3" s="789"/>
      <c r="T3" s="28"/>
      <c r="V3" s="28"/>
      <c r="W3" s="28"/>
      <c r="X3" s="157"/>
      <c r="AA3" s="33" t="s">
        <v>263</v>
      </c>
      <c r="AB3" s="28"/>
      <c r="AC3" s="29"/>
      <c r="AD3" s="29"/>
      <c r="AE3" s="29"/>
      <c r="AF3" s="27"/>
      <c r="AG3" s="28"/>
      <c r="AH3" s="30" t="s">
        <v>5</v>
      </c>
      <c r="AI3" s="785" t="s">
        <v>199</v>
      </c>
      <c r="AJ3" s="785"/>
      <c r="AK3" s="785"/>
      <c r="AL3" s="785"/>
      <c r="AM3" s="785"/>
      <c r="AN3" s="785"/>
      <c r="AO3" s="785"/>
      <c r="AP3" s="785"/>
      <c r="AQ3" s="785"/>
      <c r="AR3" s="785"/>
      <c r="AS3" s="28"/>
      <c r="AT3" s="28"/>
      <c r="AU3" s="28"/>
      <c r="AV3" s="28"/>
      <c r="AX3" s="14"/>
      <c r="AY3" s="14"/>
      <c r="AZ3" s="53"/>
      <c r="BA3" s="23"/>
    </row>
    <row r="4" spans="2:53" ht="15" customHeight="1">
      <c r="B4" s="33"/>
      <c r="C4" s="28"/>
      <c r="D4" s="29"/>
      <c r="E4" s="29"/>
      <c r="F4" s="173"/>
      <c r="H4" s="28"/>
      <c r="I4" s="180"/>
      <c r="J4" s="30"/>
      <c r="K4" s="30"/>
      <c r="M4" s="28"/>
      <c r="N4" s="28"/>
      <c r="P4" s="28"/>
      <c r="Q4" s="28"/>
      <c r="S4" s="28"/>
      <c r="T4" s="28"/>
      <c r="V4" s="28"/>
      <c r="W4" s="28"/>
      <c r="X4" s="157"/>
      <c r="AA4" s="33"/>
      <c r="AB4" s="28"/>
      <c r="AC4" s="29"/>
      <c r="AD4" s="29"/>
      <c r="AE4" s="29"/>
      <c r="AF4" s="27"/>
      <c r="AG4" s="28"/>
      <c r="AH4" s="30"/>
      <c r="AI4" s="30"/>
      <c r="AJ4" s="30"/>
      <c r="AK4" s="66"/>
      <c r="AL4" s="28"/>
      <c r="AM4" s="28"/>
      <c r="AN4" s="66"/>
      <c r="AO4" s="28"/>
      <c r="AP4" s="28"/>
      <c r="AQ4" s="28"/>
      <c r="AR4" s="28"/>
      <c r="AS4" s="28"/>
      <c r="AT4" s="28"/>
      <c r="AU4" s="28"/>
      <c r="AV4" s="28"/>
      <c r="AX4" s="14"/>
      <c r="AY4" s="14"/>
      <c r="AZ4" s="53"/>
      <c r="BA4" s="23"/>
    </row>
    <row r="5" spans="2:55" ht="18.75">
      <c r="B5" s="893" t="s">
        <v>6</v>
      </c>
      <c r="C5" s="893"/>
      <c r="D5" s="893"/>
      <c r="E5" s="893"/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893"/>
      <c r="T5" s="893"/>
      <c r="U5" s="893"/>
      <c r="V5" s="893"/>
      <c r="W5" s="893"/>
      <c r="X5" s="151"/>
      <c r="Y5" s="893" t="s">
        <v>6</v>
      </c>
      <c r="Z5" s="893"/>
      <c r="AA5" s="893"/>
      <c r="AB5" s="893"/>
      <c r="AC5" s="893"/>
      <c r="AD5" s="893"/>
      <c r="AE5" s="893"/>
      <c r="AF5" s="893"/>
      <c r="AG5" s="893"/>
      <c r="AH5" s="893"/>
      <c r="AI5" s="893"/>
      <c r="AJ5" s="893"/>
      <c r="AK5" s="893"/>
      <c r="AL5" s="893"/>
      <c r="AM5" s="893"/>
      <c r="AN5" s="893"/>
      <c r="AO5" s="893"/>
      <c r="AP5" s="893"/>
      <c r="AQ5" s="893"/>
      <c r="AR5" s="893"/>
      <c r="AS5" s="893"/>
      <c r="AT5" s="893"/>
      <c r="AU5" s="893"/>
      <c r="AV5" s="893"/>
      <c r="AW5" s="893"/>
      <c r="AX5" s="893"/>
      <c r="AY5" s="893"/>
      <c r="AZ5" s="893"/>
      <c r="BA5" s="893"/>
      <c r="BB5" s="786"/>
      <c r="BC5" s="787"/>
    </row>
    <row r="6" spans="2:55" ht="18.75">
      <c r="B6" s="893" t="s">
        <v>197</v>
      </c>
      <c r="C6" s="893"/>
      <c r="D6" s="893"/>
      <c r="E6" s="893"/>
      <c r="F6" s="893"/>
      <c r="G6" s="893"/>
      <c r="H6" s="893"/>
      <c r="I6" s="893"/>
      <c r="J6" s="893"/>
      <c r="K6" s="893"/>
      <c r="L6" s="893"/>
      <c r="M6" s="893"/>
      <c r="N6" s="893"/>
      <c r="O6" s="893"/>
      <c r="P6" s="893"/>
      <c r="Q6" s="893"/>
      <c r="R6" s="893"/>
      <c r="S6" s="893"/>
      <c r="T6" s="893"/>
      <c r="U6" s="893"/>
      <c r="V6" s="893"/>
      <c r="W6" s="893"/>
      <c r="X6" s="151"/>
      <c r="Y6" s="893" t="s">
        <v>197</v>
      </c>
      <c r="Z6" s="893"/>
      <c r="AA6" s="893"/>
      <c r="AB6" s="893"/>
      <c r="AC6" s="893"/>
      <c r="AD6" s="893"/>
      <c r="AE6" s="893"/>
      <c r="AF6" s="893"/>
      <c r="AG6" s="893"/>
      <c r="AH6" s="893"/>
      <c r="AI6" s="893"/>
      <c r="AJ6" s="893"/>
      <c r="AK6" s="893"/>
      <c r="AL6" s="893"/>
      <c r="AM6" s="893"/>
      <c r="AN6" s="893"/>
      <c r="AO6" s="893"/>
      <c r="AP6" s="893"/>
      <c r="AQ6" s="893"/>
      <c r="AR6" s="893"/>
      <c r="AS6" s="893"/>
      <c r="AT6" s="893"/>
      <c r="AU6" s="893"/>
      <c r="AV6" s="893"/>
      <c r="AW6" s="893"/>
      <c r="AX6" s="893"/>
      <c r="AY6" s="893"/>
      <c r="AZ6" s="893"/>
      <c r="BA6" s="893"/>
      <c r="BB6" s="893"/>
      <c r="BC6" s="893"/>
    </row>
    <row r="7" spans="2:55" ht="15.75" customHeight="1">
      <c r="B7" s="894" t="s">
        <v>7</v>
      </c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4"/>
      <c r="U7" s="894"/>
      <c r="V7" s="894"/>
      <c r="W7" s="894"/>
      <c r="X7" s="138"/>
      <c r="Y7" s="894" t="s">
        <v>7</v>
      </c>
      <c r="Z7" s="894"/>
      <c r="AA7" s="894"/>
      <c r="AB7" s="894"/>
      <c r="AC7" s="894"/>
      <c r="AD7" s="894"/>
      <c r="AE7" s="894"/>
      <c r="AF7" s="894"/>
      <c r="AG7" s="894"/>
      <c r="AH7" s="894"/>
      <c r="AI7" s="894"/>
      <c r="AJ7" s="894"/>
      <c r="AK7" s="894"/>
      <c r="AL7" s="894"/>
      <c r="AM7" s="894"/>
      <c r="AN7" s="894"/>
      <c r="AO7" s="894"/>
      <c r="AP7" s="894"/>
      <c r="AQ7" s="894"/>
      <c r="AR7" s="894"/>
      <c r="AS7" s="894"/>
      <c r="AT7" s="894"/>
      <c r="AU7" s="894"/>
      <c r="AV7" s="894"/>
      <c r="AW7" s="894"/>
      <c r="AX7" s="894"/>
      <c r="AY7" s="894"/>
      <c r="AZ7" s="894"/>
      <c r="BA7" s="894"/>
      <c r="BB7" s="894"/>
      <c r="BC7" s="894"/>
    </row>
    <row r="8" spans="2:55" ht="3.75" customHeight="1">
      <c r="B8" s="138"/>
      <c r="C8" s="128"/>
      <c r="D8" s="128"/>
      <c r="E8" s="128"/>
      <c r="F8" s="174"/>
      <c r="G8" s="128"/>
      <c r="H8" s="128"/>
      <c r="I8" s="193"/>
      <c r="J8" s="128"/>
      <c r="K8" s="128"/>
      <c r="L8" s="174"/>
      <c r="M8" s="128"/>
      <c r="N8" s="128"/>
      <c r="O8" s="174"/>
      <c r="P8" s="128"/>
      <c r="Q8" s="128"/>
      <c r="R8" s="182"/>
      <c r="S8" s="138"/>
      <c r="T8" s="138"/>
      <c r="U8" s="182"/>
      <c r="V8" s="138"/>
      <c r="W8" s="138"/>
      <c r="X8" s="13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3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</row>
    <row r="9" spans="1:55" ht="21.75" customHeight="1">
      <c r="A9" s="900" t="s">
        <v>182</v>
      </c>
      <c r="B9" s="887" t="s">
        <v>123</v>
      </c>
      <c r="C9" s="873" t="s">
        <v>8</v>
      </c>
      <c r="D9" s="873"/>
      <c r="E9" s="873"/>
      <c r="F9" s="873" t="s">
        <v>9</v>
      </c>
      <c r="G9" s="873"/>
      <c r="H9" s="873"/>
      <c r="I9" s="874" t="s">
        <v>10</v>
      </c>
      <c r="J9" s="874"/>
      <c r="K9" s="874"/>
      <c r="L9" s="902" t="s">
        <v>11</v>
      </c>
      <c r="M9" s="902"/>
      <c r="N9" s="902"/>
      <c r="O9" s="902"/>
      <c r="P9" s="902"/>
      <c r="Q9" s="902"/>
      <c r="R9" s="899" t="s">
        <v>12</v>
      </c>
      <c r="S9" s="899"/>
      <c r="T9" s="899"/>
      <c r="U9" s="899"/>
      <c r="V9" s="899"/>
      <c r="W9" s="899"/>
      <c r="X9" s="886" t="s">
        <v>182</v>
      </c>
      <c r="Y9" s="891" t="s">
        <v>126</v>
      </c>
      <c r="Z9" s="892"/>
      <c r="AA9" s="892"/>
      <c r="AB9" s="892"/>
      <c r="AC9" s="892"/>
      <c r="AD9" s="892"/>
      <c r="AE9" s="876" t="s">
        <v>127</v>
      </c>
      <c r="AF9" s="877"/>
      <c r="AG9" s="877"/>
      <c r="AH9" s="877"/>
      <c r="AI9" s="877"/>
      <c r="AJ9" s="878"/>
      <c r="AK9" s="879" t="s">
        <v>128</v>
      </c>
      <c r="AL9" s="880"/>
      <c r="AM9" s="880"/>
      <c r="AN9" s="880"/>
      <c r="AO9" s="880"/>
      <c r="AP9" s="881"/>
      <c r="AQ9" s="131"/>
      <c r="AR9" s="879" t="s">
        <v>151</v>
      </c>
      <c r="AS9" s="880"/>
      <c r="AT9" s="880"/>
      <c r="AU9" s="880"/>
      <c r="AV9" s="880"/>
      <c r="AW9" s="881"/>
      <c r="AX9" s="876" t="s">
        <v>150</v>
      </c>
      <c r="AY9" s="877"/>
      <c r="AZ9" s="877"/>
      <c r="BA9" s="877"/>
      <c r="BB9" s="877"/>
      <c r="BC9" s="878"/>
    </row>
    <row r="10" spans="1:55" s="1" customFormat="1" ht="21.75" customHeight="1">
      <c r="A10" s="901"/>
      <c r="B10" s="888"/>
      <c r="C10" s="873"/>
      <c r="D10" s="873"/>
      <c r="E10" s="873"/>
      <c r="F10" s="873"/>
      <c r="G10" s="873"/>
      <c r="H10" s="873"/>
      <c r="I10" s="874"/>
      <c r="J10" s="874"/>
      <c r="K10" s="874"/>
      <c r="L10" s="874" t="s">
        <v>13</v>
      </c>
      <c r="M10" s="874"/>
      <c r="N10" s="874"/>
      <c r="O10" s="873" t="s">
        <v>14</v>
      </c>
      <c r="P10" s="873"/>
      <c r="Q10" s="873"/>
      <c r="R10" s="873" t="s">
        <v>139</v>
      </c>
      <c r="S10" s="873"/>
      <c r="T10" s="873"/>
      <c r="U10" s="873" t="s">
        <v>140</v>
      </c>
      <c r="V10" s="873"/>
      <c r="W10" s="873"/>
      <c r="X10" s="886"/>
      <c r="Y10" s="890" t="s">
        <v>129</v>
      </c>
      <c r="Z10" s="885"/>
      <c r="AA10" s="885"/>
      <c r="AB10" s="885" t="s">
        <v>130</v>
      </c>
      <c r="AC10" s="885"/>
      <c r="AD10" s="885"/>
      <c r="AE10" s="878" t="s">
        <v>13</v>
      </c>
      <c r="AF10" s="884"/>
      <c r="AG10" s="884"/>
      <c r="AH10" s="885" t="s">
        <v>14</v>
      </c>
      <c r="AI10" s="885"/>
      <c r="AJ10" s="885"/>
      <c r="AK10" s="874" t="s">
        <v>13</v>
      </c>
      <c r="AL10" s="874"/>
      <c r="AM10" s="874"/>
      <c r="AN10" s="873" t="s">
        <v>14</v>
      </c>
      <c r="AO10" s="873"/>
      <c r="AP10" s="873"/>
      <c r="AQ10" s="132"/>
      <c r="AR10" s="874" t="s">
        <v>13</v>
      </c>
      <c r="AS10" s="874"/>
      <c r="AT10" s="874"/>
      <c r="AU10" s="873" t="s">
        <v>14</v>
      </c>
      <c r="AV10" s="873"/>
      <c r="AW10" s="873"/>
      <c r="AX10" s="884" t="s">
        <v>13</v>
      </c>
      <c r="AY10" s="884"/>
      <c r="AZ10" s="884"/>
      <c r="BA10" s="885" t="s">
        <v>14</v>
      </c>
      <c r="BB10" s="885"/>
      <c r="BC10" s="885"/>
    </row>
    <row r="11" spans="1:55" s="1" customFormat="1" ht="21.75" customHeight="1">
      <c r="A11" s="901"/>
      <c r="B11" s="889"/>
      <c r="C11" s="11" t="s">
        <v>15</v>
      </c>
      <c r="D11" s="11" t="s">
        <v>16</v>
      </c>
      <c r="E11" s="11" t="s">
        <v>17</v>
      </c>
      <c r="F11" s="175" t="s">
        <v>15</v>
      </c>
      <c r="G11" s="11" t="s">
        <v>16</v>
      </c>
      <c r="H11" s="11" t="s">
        <v>17</v>
      </c>
      <c r="I11" s="175" t="s">
        <v>18</v>
      </c>
      <c r="J11" s="11" t="s">
        <v>16</v>
      </c>
      <c r="K11" s="11" t="s">
        <v>17</v>
      </c>
      <c r="L11" s="175" t="s">
        <v>124</v>
      </c>
      <c r="M11" s="11" t="s">
        <v>16</v>
      </c>
      <c r="N11" s="11" t="s">
        <v>17</v>
      </c>
      <c r="O11" s="175" t="s">
        <v>124</v>
      </c>
      <c r="P11" s="11" t="s">
        <v>16</v>
      </c>
      <c r="Q11" s="135" t="s">
        <v>17</v>
      </c>
      <c r="R11" s="183" t="s">
        <v>18</v>
      </c>
      <c r="S11" s="127" t="s">
        <v>16</v>
      </c>
      <c r="T11" s="127" t="s">
        <v>17</v>
      </c>
      <c r="U11" s="183" t="s">
        <v>18</v>
      </c>
      <c r="V11" s="136" t="s">
        <v>16</v>
      </c>
      <c r="W11" s="127" t="s">
        <v>17</v>
      </c>
      <c r="X11" s="886"/>
      <c r="Y11" s="153" t="s">
        <v>18</v>
      </c>
      <c r="Z11" s="20" t="s">
        <v>16</v>
      </c>
      <c r="AA11" s="20" t="s">
        <v>17</v>
      </c>
      <c r="AB11" s="20" t="s">
        <v>18</v>
      </c>
      <c r="AC11" s="20" t="s">
        <v>16</v>
      </c>
      <c r="AD11" s="20" t="s">
        <v>17</v>
      </c>
      <c r="AE11" s="112" t="s">
        <v>124</v>
      </c>
      <c r="AF11" s="20" t="s">
        <v>16</v>
      </c>
      <c r="AG11" s="20" t="s">
        <v>17</v>
      </c>
      <c r="AH11" s="48" t="s">
        <v>124</v>
      </c>
      <c r="AI11" s="20" t="s">
        <v>16</v>
      </c>
      <c r="AJ11" s="20" t="s">
        <v>17</v>
      </c>
      <c r="AK11" s="6" t="s">
        <v>124</v>
      </c>
      <c r="AL11" s="11" t="s">
        <v>16</v>
      </c>
      <c r="AM11" s="11" t="s">
        <v>17</v>
      </c>
      <c r="AN11" s="11" t="s">
        <v>124</v>
      </c>
      <c r="AO11" s="11" t="s">
        <v>16</v>
      </c>
      <c r="AP11" s="11" t="s">
        <v>17</v>
      </c>
      <c r="AQ11" s="133"/>
      <c r="AR11" s="6" t="s">
        <v>18</v>
      </c>
      <c r="AS11" s="11" t="s">
        <v>16</v>
      </c>
      <c r="AT11" s="11" t="s">
        <v>17</v>
      </c>
      <c r="AU11" s="11" t="s">
        <v>18</v>
      </c>
      <c r="AV11" s="11" t="s">
        <v>16</v>
      </c>
      <c r="AW11" s="11" t="s">
        <v>17</v>
      </c>
      <c r="AX11" s="48" t="s">
        <v>124</v>
      </c>
      <c r="AY11" s="20" t="s">
        <v>16</v>
      </c>
      <c r="AZ11" s="20" t="s">
        <v>17</v>
      </c>
      <c r="BA11" s="48" t="s">
        <v>124</v>
      </c>
      <c r="BB11" s="20" t="s">
        <v>16</v>
      </c>
      <c r="BC11" s="20" t="s">
        <v>17</v>
      </c>
    </row>
    <row r="12" spans="1:56" s="60" customFormat="1" ht="21.75" customHeight="1">
      <c r="A12" s="897" t="s">
        <v>19</v>
      </c>
      <c r="B12" s="898"/>
      <c r="C12" s="176">
        <f>SUM(C13:C23)</f>
        <v>83492</v>
      </c>
      <c r="D12" s="176">
        <f>SUM(D13:D23)</f>
        <v>43802</v>
      </c>
      <c r="E12" s="176">
        <f>SUM(E13:E23)</f>
        <v>39690</v>
      </c>
      <c r="F12" s="176">
        <f aca="true" t="shared" si="0" ref="F12:W12">SUM(F13:F23)</f>
        <v>81349</v>
      </c>
      <c r="G12" s="176">
        <f t="shared" si="0"/>
        <v>42609</v>
      </c>
      <c r="H12" s="176">
        <f t="shared" si="0"/>
        <v>38740</v>
      </c>
      <c r="I12" s="176">
        <f t="shared" si="0"/>
        <v>81408</v>
      </c>
      <c r="J12" s="176">
        <f t="shared" si="0"/>
        <v>42618</v>
      </c>
      <c r="K12" s="176">
        <f t="shared" si="0"/>
        <v>38790</v>
      </c>
      <c r="L12" s="176">
        <f t="shared" si="0"/>
        <v>7957</v>
      </c>
      <c r="M12" s="176">
        <f t="shared" si="0"/>
        <v>4047</v>
      </c>
      <c r="N12" s="176">
        <f t="shared" si="0"/>
        <v>3910</v>
      </c>
      <c r="O12" s="176">
        <f t="shared" si="0"/>
        <v>7623</v>
      </c>
      <c r="P12" s="176">
        <f t="shared" si="0"/>
        <v>3912</v>
      </c>
      <c r="Q12" s="176">
        <f t="shared" si="0"/>
        <v>3711</v>
      </c>
      <c r="R12" s="176">
        <f t="shared" si="0"/>
        <v>803</v>
      </c>
      <c r="S12" s="176">
        <f t="shared" si="0"/>
        <v>510</v>
      </c>
      <c r="T12" s="176">
        <f t="shared" si="0"/>
        <v>293</v>
      </c>
      <c r="U12" s="176">
        <f t="shared" si="0"/>
        <v>390</v>
      </c>
      <c r="V12" s="176">
        <f t="shared" si="0"/>
        <v>240</v>
      </c>
      <c r="W12" s="176">
        <f t="shared" si="0"/>
        <v>150</v>
      </c>
      <c r="X12" s="135" t="s">
        <v>184</v>
      </c>
      <c r="Y12" s="155">
        <f>F12/C12</f>
        <v>0.9743328702151104</v>
      </c>
      <c r="Z12" s="141">
        <f>G12/D12</f>
        <v>0.9727638007396923</v>
      </c>
      <c r="AA12" s="141">
        <f>H12/E12</f>
        <v>0.9760644998740237</v>
      </c>
      <c r="AB12" s="141">
        <f>I12/C12</f>
        <v>0.9750395247448858</v>
      </c>
      <c r="AC12" s="142">
        <f>J12/D12</f>
        <v>0.9729692708095521</v>
      </c>
      <c r="AD12" s="143">
        <f>K12/E12</f>
        <v>0.9773242630385488</v>
      </c>
      <c r="AE12" s="143" t="e">
        <f aca="true" t="shared" si="1" ref="AE12:AJ12">AK12/C12</f>
        <v>#REF!</v>
      </c>
      <c r="AF12" s="143" t="e">
        <f t="shared" si="1"/>
        <v>#REF!</v>
      </c>
      <c r="AG12" s="143" t="e">
        <f t="shared" si="1"/>
        <v>#REF!</v>
      </c>
      <c r="AH12" s="143" t="e">
        <f t="shared" si="1"/>
        <v>#REF!</v>
      </c>
      <c r="AI12" s="143" t="e">
        <f t="shared" si="1"/>
        <v>#REF!</v>
      </c>
      <c r="AJ12" s="143" t="e">
        <f t="shared" si="1"/>
        <v>#REF!</v>
      </c>
      <c r="AK12" s="144" t="e">
        <f>#REF!+#REF!+#REF!+#REF!+#REF!+#REF!+#REF!+#REF!+#REF!+#REF!</f>
        <v>#REF!</v>
      </c>
      <c r="AL12" s="144" t="e">
        <f>#REF!+#REF!+#REF!+#REF!+#REF!+#REF!+#REF!+#REF!+#REF!+#REF!</f>
        <v>#REF!</v>
      </c>
      <c r="AM12" s="144" t="e">
        <f>#REF!+#REF!+#REF!+#REF!+#REF!+#REF!+#REF!+#REF!+#REF!+#REF!</f>
        <v>#REF!</v>
      </c>
      <c r="AN12" s="144" t="e">
        <f>#REF!+#REF!+#REF!+#REF!+#REF!+#REF!+#REF!+#REF!+#REF!+#REF!</f>
        <v>#REF!</v>
      </c>
      <c r="AO12" s="144" t="e">
        <f>#REF!+#REF!+#REF!+#REF!+#REF!+#REF!+#REF!+#REF!+#REF!+#REF!</f>
        <v>#REF!</v>
      </c>
      <c r="AP12" s="144" t="e">
        <f>#REF!+#REF!+#REF!+#REF!+#REF!+#REF!+#REF!+#REF!+#REF!+#REF!</f>
        <v>#REF!</v>
      </c>
      <c r="AQ12" s="145"/>
      <c r="AR12" s="146" t="e">
        <f>#REF!+#REF!+#REF!+#REF!+#REF!+#REF!+#REF!+#REF!+#REF!+#REF!</f>
        <v>#REF!</v>
      </c>
      <c r="AS12" s="146" t="e">
        <f>#REF!+#REF!+#REF!+#REF!+#REF!+#REF!+#REF!+#REF!+#REF!+#REF!</f>
        <v>#REF!</v>
      </c>
      <c r="AT12" s="146" t="e">
        <f>#REF!+#REF!+#REF!+#REF!+#REF!+#REF!+#REF!+#REF!+#REF!+#REF!</f>
        <v>#REF!</v>
      </c>
      <c r="AU12" s="146" t="e">
        <f>#REF!+#REF!+#REF!+#REF!+#REF!+#REF!+#REF!+#REF!+#REF!+#REF!</f>
        <v>#REF!</v>
      </c>
      <c r="AV12" s="146" t="e">
        <f>#REF!+#REF!+#REF!+#REF!+#REF!+#REF!+#REF!+#REF!+#REF!+#REF!</f>
        <v>#REF!</v>
      </c>
      <c r="AW12" s="146" t="e">
        <f>#REF!+#REF!+#REF!+#REF!+#REF!+#REF!+#REF!+#REF!+#REF!+#REF!</f>
        <v>#REF!</v>
      </c>
      <c r="AX12" s="147" t="e">
        <f aca="true" t="shared" si="2" ref="AX12:BC12">AR12/C12</f>
        <v>#REF!</v>
      </c>
      <c r="AY12" s="147" t="e">
        <f t="shared" si="2"/>
        <v>#REF!</v>
      </c>
      <c r="AZ12" s="147" t="e">
        <f t="shared" si="2"/>
        <v>#REF!</v>
      </c>
      <c r="BA12" s="147" t="e">
        <f t="shared" si="2"/>
        <v>#REF!</v>
      </c>
      <c r="BB12" s="147" t="e">
        <f t="shared" si="2"/>
        <v>#REF!</v>
      </c>
      <c r="BC12" s="147" t="e">
        <f t="shared" si="2"/>
        <v>#REF!</v>
      </c>
      <c r="BD12" s="59"/>
    </row>
    <row r="13" spans="1:55" s="218" customFormat="1" ht="21.75" customHeight="1">
      <c r="A13" s="350">
        <v>1</v>
      </c>
      <c r="B13" s="351" t="s">
        <v>125</v>
      </c>
      <c r="C13" s="349">
        <f>D13+E13</f>
        <v>7778</v>
      </c>
      <c r="D13" s="349">
        <v>3991</v>
      </c>
      <c r="E13" s="349">
        <v>3787</v>
      </c>
      <c r="F13" s="176">
        <f>G13+H13</f>
        <v>7570</v>
      </c>
      <c r="G13" s="349">
        <v>3890</v>
      </c>
      <c r="H13" s="349">
        <v>3680</v>
      </c>
      <c r="I13" s="349">
        <f>J13+K13</f>
        <v>7570</v>
      </c>
      <c r="J13" s="349">
        <v>3890</v>
      </c>
      <c r="K13" s="349">
        <v>3680</v>
      </c>
      <c r="L13" s="349">
        <f>M13+N13</f>
        <v>617</v>
      </c>
      <c r="M13" s="349">
        <v>312</v>
      </c>
      <c r="N13" s="349">
        <v>305</v>
      </c>
      <c r="O13" s="349">
        <f>P13+Q13</f>
        <v>644</v>
      </c>
      <c r="P13" s="349">
        <v>322</v>
      </c>
      <c r="Q13" s="349">
        <v>322</v>
      </c>
      <c r="R13" s="349">
        <f>S13+T13</f>
        <v>200</v>
      </c>
      <c r="S13" s="349">
        <v>108</v>
      </c>
      <c r="T13" s="349">
        <v>92</v>
      </c>
      <c r="U13" s="349">
        <f>V13+W13</f>
        <v>92</v>
      </c>
      <c r="V13" s="349">
        <v>51</v>
      </c>
      <c r="W13" s="349">
        <v>41</v>
      </c>
      <c r="X13" s="234"/>
      <c r="Y13" s="235"/>
      <c r="Z13" s="235">
        <f>G13/D13</f>
        <v>0.9746930593836132</v>
      </c>
      <c r="AA13" s="235">
        <f>H13/E13</f>
        <v>0.9717454449432268</v>
      </c>
      <c r="AB13" s="235"/>
      <c r="AC13" s="235">
        <f>J13/G13</f>
        <v>1</v>
      </c>
      <c r="AD13" s="235">
        <f>K13/H13</f>
        <v>1</v>
      </c>
      <c r="AE13" s="235"/>
      <c r="AF13" s="235">
        <f aca="true" t="shared" si="3" ref="AF13:AG18">M13/D13</f>
        <v>0.0781758957654723</v>
      </c>
      <c r="AG13" s="235">
        <f t="shared" si="3"/>
        <v>0.08053868497491418</v>
      </c>
      <c r="AH13" s="235"/>
      <c r="AI13" s="235">
        <f aca="true" t="shared" si="4" ref="AI13:AJ18">P13/D13</f>
        <v>0.08068153345026309</v>
      </c>
      <c r="AJ13" s="235">
        <f t="shared" si="4"/>
        <v>0.08502772643253234</v>
      </c>
      <c r="AK13" s="236"/>
      <c r="AL13" s="236">
        <f aca="true" t="shared" si="5" ref="AL13:AL23">D13*M13/G13</f>
        <v>320.1007712082262</v>
      </c>
      <c r="AM13" s="236">
        <f aca="true" t="shared" si="6" ref="AM13:AM23">E13*N13/H13</f>
        <v>313.8682065217391</v>
      </c>
      <c r="AN13" s="236"/>
      <c r="AO13" s="236">
        <f aca="true" t="shared" si="7" ref="AO13:AO23">G13*P13/J13</f>
        <v>322</v>
      </c>
      <c r="AP13" s="236">
        <f aca="true" t="shared" si="8" ref="AP13:AP23">H13*Q13/K13</f>
        <v>322</v>
      </c>
      <c r="AQ13" s="236"/>
      <c r="AR13" s="236"/>
      <c r="AS13" s="236">
        <f>J13*S13/M13</f>
        <v>1346.5384615384614</v>
      </c>
      <c r="AT13" s="236">
        <f>K13*T13/N13</f>
        <v>1110.032786885246</v>
      </c>
      <c r="AU13" s="236"/>
      <c r="AV13" s="236">
        <f>M13*V13/P13</f>
        <v>49.41614906832298</v>
      </c>
      <c r="AW13" s="236">
        <f>N13*W13/Q13</f>
        <v>38.83540372670807</v>
      </c>
      <c r="AX13" s="237"/>
      <c r="AY13" s="237">
        <f aca="true" t="shared" si="9" ref="AY13:AZ17">S13/G13</f>
        <v>0.027763496143958868</v>
      </c>
      <c r="AZ13" s="237">
        <f t="shared" si="9"/>
        <v>0.025</v>
      </c>
      <c r="BA13" s="237"/>
      <c r="BB13" s="237">
        <f aca="true" t="shared" si="10" ref="BB13:BC17">V13/J13</f>
        <v>0.013110539845758355</v>
      </c>
      <c r="BC13" s="237">
        <f t="shared" si="10"/>
        <v>0.011141304347826087</v>
      </c>
    </row>
    <row r="14" spans="1:55" s="219" customFormat="1" ht="21.75" customHeight="1">
      <c r="A14" s="350">
        <v>2</v>
      </c>
      <c r="B14" s="351" t="s">
        <v>138</v>
      </c>
      <c r="C14" s="349">
        <f>D14+E14</f>
        <v>8598</v>
      </c>
      <c r="D14" s="349">
        <v>4651</v>
      </c>
      <c r="E14" s="349">
        <v>3947</v>
      </c>
      <c r="F14" s="176">
        <f aca="true" t="shared" si="11" ref="F14:F23">G14+H14</f>
        <v>8296</v>
      </c>
      <c r="G14" s="349">
        <v>4482</v>
      </c>
      <c r="H14" s="349">
        <v>3814</v>
      </c>
      <c r="I14" s="349">
        <f>J14+K14</f>
        <v>8296</v>
      </c>
      <c r="J14" s="347">
        <v>4482</v>
      </c>
      <c r="K14" s="347">
        <v>3814</v>
      </c>
      <c r="L14" s="349">
        <f aca="true" t="shared" si="12" ref="L14:L23">M14+N14</f>
        <v>824</v>
      </c>
      <c r="M14" s="349">
        <v>436</v>
      </c>
      <c r="N14" s="349">
        <v>388</v>
      </c>
      <c r="O14" s="349">
        <f aca="true" t="shared" si="13" ref="O14:O23">P14+Q14</f>
        <v>735</v>
      </c>
      <c r="P14" s="349">
        <v>396</v>
      </c>
      <c r="Q14" s="349">
        <v>339</v>
      </c>
      <c r="R14" s="349">
        <f aca="true" t="shared" si="14" ref="R14:R23">S14+T14</f>
        <v>111</v>
      </c>
      <c r="S14" s="349">
        <v>74</v>
      </c>
      <c r="T14" s="349">
        <v>37</v>
      </c>
      <c r="U14" s="349">
        <f aca="true" t="shared" si="15" ref="U14:U23">V14+W14</f>
        <v>71</v>
      </c>
      <c r="V14" s="349">
        <v>44</v>
      </c>
      <c r="W14" s="349">
        <v>27</v>
      </c>
      <c r="X14" s="230"/>
      <c r="Y14" s="231"/>
      <c r="Z14" s="231">
        <f aca="true" t="shared" si="16" ref="Z14:AD15">G14/D14</f>
        <v>0.9636637282304881</v>
      </c>
      <c r="AA14" s="231">
        <f t="shared" si="16"/>
        <v>0.9663035216620218</v>
      </c>
      <c r="AB14" s="231"/>
      <c r="AC14" s="231">
        <f t="shared" si="16"/>
        <v>1</v>
      </c>
      <c r="AD14" s="231">
        <f t="shared" si="16"/>
        <v>1</v>
      </c>
      <c r="AE14" s="231"/>
      <c r="AF14" s="231">
        <f t="shared" si="3"/>
        <v>0.09374328101483552</v>
      </c>
      <c r="AG14" s="231">
        <f t="shared" si="3"/>
        <v>0.09830250823410185</v>
      </c>
      <c r="AH14" s="231"/>
      <c r="AI14" s="231">
        <f t="shared" si="4"/>
        <v>0.08514298000430015</v>
      </c>
      <c r="AJ14" s="231">
        <f t="shared" si="4"/>
        <v>0.08588801621484672</v>
      </c>
      <c r="AK14" s="232"/>
      <c r="AL14" s="232">
        <f t="shared" si="5"/>
        <v>452.43998215082553</v>
      </c>
      <c r="AM14" s="232">
        <f t="shared" si="6"/>
        <v>401.5301520713162</v>
      </c>
      <c r="AN14" s="232"/>
      <c r="AO14" s="232">
        <f t="shared" si="7"/>
        <v>396</v>
      </c>
      <c r="AP14" s="232">
        <f t="shared" si="8"/>
        <v>339</v>
      </c>
      <c r="AQ14" s="232"/>
      <c r="AR14" s="232"/>
      <c r="AS14" s="232">
        <f>J14*S14/M14</f>
        <v>760.7064220183486</v>
      </c>
      <c r="AT14" s="232">
        <f>K14*T14/N14</f>
        <v>363.7061855670103</v>
      </c>
      <c r="AU14" s="232"/>
      <c r="AV14" s="232">
        <f>M14*V14/P14</f>
        <v>48.44444444444444</v>
      </c>
      <c r="AW14" s="232">
        <f>N14*W14/Q14</f>
        <v>30.902654867256636</v>
      </c>
      <c r="AX14" s="233"/>
      <c r="AY14" s="233">
        <f t="shared" si="9"/>
        <v>0.01651048639000446</v>
      </c>
      <c r="AZ14" s="233">
        <f t="shared" si="9"/>
        <v>0.009701101206082852</v>
      </c>
      <c r="BA14" s="233"/>
      <c r="BB14" s="233">
        <f t="shared" si="10"/>
        <v>0.009817045961624275</v>
      </c>
      <c r="BC14" s="233">
        <f t="shared" si="10"/>
        <v>0.007079181961195595</v>
      </c>
    </row>
    <row r="15" spans="1:55" s="221" customFormat="1" ht="21.75" customHeight="1">
      <c r="A15" s="350">
        <v>3</v>
      </c>
      <c r="B15" s="351" t="s">
        <v>137</v>
      </c>
      <c r="C15" s="349">
        <f aca="true" t="shared" si="17" ref="C15:C23">D15+E15</f>
        <v>13918</v>
      </c>
      <c r="D15" s="349">
        <v>7218</v>
      </c>
      <c r="E15" s="349">
        <v>6700</v>
      </c>
      <c r="F15" s="176">
        <f t="shared" si="11"/>
        <v>13525</v>
      </c>
      <c r="G15" s="349">
        <v>7000</v>
      </c>
      <c r="H15" s="349">
        <v>6525</v>
      </c>
      <c r="I15" s="349">
        <f aca="true" t="shared" si="18" ref="I15:I23">J15+K15</f>
        <v>13525</v>
      </c>
      <c r="J15" s="349">
        <v>7000</v>
      </c>
      <c r="K15" s="349">
        <v>6525</v>
      </c>
      <c r="L15" s="349">
        <f t="shared" si="12"/>
        <v>1754</v>
      </c>
      <c r="M15" s="349">
        <v>890</v>
      </c>
      <c r="N15" s="349">
        <v>864</v>
      </c>
      <c r="O15" s="349">
        <f t="shared" si="13"/>
        <v>1835</v>
      </c>
      <c r="P15" s="349">
        <v>930</v>
      </c>
      <c r="Q15" s="349">
        <v>905</v>
      </c>
      <c r="R15" s="349">
        <f t="shared" si="14"/>
        <v>63</v>
      </c>
      <c r="S15" s="349">
        <v>41</v>
      </c>
      <c r="T15" s="349">
        <v>22</v>
      </c>
      <c r="U15" s="349">
        <f t="shared" si="15"/>
        <v>62</v>
      </c>
      <c r="V15" s="349">
        <v>36</v>
      </c>
      <c r="W15" s="349">
        <v>26</v>
      </c>
      <c r="X15" s="220"/>
      <c r="Y15" s="303"/>
      <c r="Z15" s="303">
        <f t="shared" si="16"/>
        <v>0.9697977279024661</v>
      </c>
      <c r="AA15" s="303">
        <f t="shared" si="16"/>
        <v>0.9738805970149254</v>
      </c>
      <c r="AB15" s="303"/>
      <c r="AC15" s="303">
        <f>J15/D15</f>
        <v>0.9697977279024661</v>
      </c>
      <c r="AD15" s="303">
        <f>K15/E15</f>
        <v>0.9738805970149254</v>
      </c>
      <c r="AE15" s="303"/>
      <c r="AF15" s="303">
        <f t="shared" si="3"/>
        <v>0.12330285397617069</v>
      </c>
      <c r="AG15" s="303">
        <f t="shared" si="3"/>
        <v>0.12895522388059702</v>
      </c>
      <c r="AH15" s="303"/>
      <c r="AI15" s="303">
        <f t="shared" si="4"/>
        <v>0.1288445552784705</v>
      </c>
      <c r="AJ15" s="303">
        <f t="shared" si="4"/>
        <v>0.13507462686567165</v>
      </c>
      <c r="AK15" s="304"/>
      <c r="AL15" s="304">
        <f t="shared" si="5"/>
        <v>917.7171428571429</v>
      </c>
      <c r="AM15" s="304">
        <f t="shared" si="6"/>
        <v>887.1724137931035</v>
      </c>
      <c r="AN15" s="304"/>
      <c r="AO15" s="304">
        <f t="shared" si="7"/>
        <v>930</v>
      </c>
      <c r="AP15" s="304">
        <f t="shared" si="8"/>
        <v>905</v>
      </c>
      <c r="AQ15" s="305"/>
      <c r="AR15" s="306"/>
      <c r="AS15" s="307">
        <f aca="true" t="shared" si="19" ref="AS15:AT18">D15*S15/G15</f>
        <v>42.276857142857146</v>
      </c>
      <c r="AT15" s="307">
        <f t="shared" si="19"/>
        <v>22.590038314176244</v>
      </c>
      <c r="AU15" s="308"/>
      <c r="AV15" s="308">
        <f aca="true" t="shared" si="20" ref="AV15:AW18">D15*V15/G15</f>
        <v>37.12114285714286</v>
      </c>
      <c r="AW15" s="308">
        <f t="shared" si="20"/>
        <v>26.697318007662837</v>
      </c>
      <c r="AX15" s="309"/>
      <c r="AY15" s="309">
        <f t="shared" si="9"/>
        <v>0.005857142857142857</v>
      </c>
      <c r="AZ15" s="309">
        <f t="shared" si="9"/>
        <v>0.003371647509578544</v>
      </c>
      <c r="BA15" s="309"/>
      <c r="BB15" s="309">
        <f t="shared" si="10"/>
        <v>0.005142857142857143</v>
      </c>
      <c r="BC15" s="309">
        <f t="shared" si="10"/>
        <v>0.003984674329501916</v>
      </c>
    </row>
    <row r="16" spans="1:55" s="310" customFormat="1" ht="21.75" customHeight="1">
      <c r="A16" s="350">
        <v>4</v>
      </c>
      <c r="B16" s="352" t="s">
        <v>141</v>
      </c>
      <c r="C16" s="349">
        <f t="shared" si="17"/>
        <v>4394</v>
      </c>
      <c r="D16" s="349">
        <v>2329</v>
      </c>
      <c r="E16" s="349">
        <v>2065</v>
      </c>
      <c r="F16" s="176">
        <f t="shared" si="11"/>
        <v>4258</v>
      </c>
      <c r="G16" s="349">
        <v>2272</v>
      </c>
      <c r="H16" s="349">
        <v>1986</v>
      </c>
      <c r="I16" s="349">
        <f t="shared" si="18"/>
        <v>4258</v>
      </c>
      <c r="J16" s="349">
        <v>2272</v>
      </c>
      <c r="K16" s="349">
        <v>1986</v>
      </c>
      <c r="L16" s="349">
        <f t="shared" si="12"/>
        <v>253</v>
      </c>
      <c r="M16" s="349">
        <v>141</v>
      </c>
      <c r="N16" s="349">
        <v>112</v>
      </c>
      <c r="O16" s="349">
        <f t="shared" si="13"/>
        <v>313</v>
      </c>
      <c r="P16" s="349">
        <v>170</v>
      </c>
      <c r="Q16" s="349">
        <v>143</v>
      </c>
      <c r="R16" s="349">
        <f t="shared" si="14"/>
        <v>15</v>
      </c>
      <c r="S16" s="349">
        <v>11</v>
      </c>
      <c r="T16" s="349">
        <v>4</v>
      </c>
      <c r="U16" s="349">
        <f t="shared" si="15"/>
        <v>9</v>
      </c>
      <c r="V16" s="349">
        <v>7</v>
      </c>
      <c r="W16" s="349">
        <v>2</v>
      </c>
      <c r="X16" s="223"/>
      <c r="Y16" s="224"/>
      <c r="Z16" s="224">
        <f aca="true" t="shared" si="21" ref="Z16:AA23">G16/D16</f>
        <v>0.9755259768140833</v>
      </c>
      <c r="AA16" s="224">
        <f t="shared" si="21"/>
        <v>0.9617433414043584</v>
      </c>
      <c r="AB16" s="224"/>
      <c r="AC16" s="224">
        <f aca="true" t="shared" si="22" ref="AC16:AD18">J16/D16</f>
        <v>0.9755259768140833</v>
      </c>
      <c r="AD16" s="224">
        <f t="shared" si="22"/>
        <v>0.9617433414043584</v>
      </c>
      <c r="AE16" s="224"/>
      <c r="AF16" s="224">
        <f t="shared" si="3"/>
        <v>0.0605410047230571</v>
      </c>
      <c r="AG16" s="224">
        <f t="shared" si="3"/>
        <v>0.05423728813559322</v>
      </c>
      <c r="AH16" s="224"/>
      <c r="AI16" s="224">
        <f t="shared" si="4"/>
        <v>0.072992700729927</v>
      </c>
      <c r="AJ16" s="224">
        <f t="shared" si="4"/>
        <v>0.0692493946731235</v>
      </c>
      <c r="AK16" s="225"/>
      <c r="AL16" s="225">
        <f t="shared" si="5"/>
        <v>144.53741197183098</v>
      </c>
      <c r="AM16" s="225">
        <f t="shared" si="6"/>
        <v>116.4551863041289</v>
      </c>
      <c r="AN16" s="225"/>
      <c r="AO16" s="225">
        <f t="shared" si="7"/>
        <v>170</v>
      </c>
      <c r="AP16" s="225">
        <f t="shared" si="8"/>
        <v>143</v>
      </c>
      <c r="AQ16" s="225"/>
      <c r="AR16" s="226"/>
      <c r="AS16" s="227">
        <f t="shared" si="19"/>
        <v>11.275968309859154</v>
      </c>
      <c r="AT16" s="227">
        <f t="shared" si="19"/>
        <v>4.159113796576032</v>
      </c>
      <c r="AU16" s="222"/>
      <c r="AV16" s="222">
        <f t="shared" si="20"/>
        <v>7.175616197183099</v>
      </c>
      <c r="AW16" s="222">
        <f t="shared" si="20"/>
        <v>2.079556898288016</v>
      </c>
      <c r="AX16" s="228"/>
      <c r="AY16" s="228">
        <f t="shared" si="9"/>
        <v>0.0048415492957746475</v>
      </c>
      <c r="AZ16" s="228">
        <f t="shared" si="9"/>
        <v>0.002014098690835851</v>
      </c>
      <c r="BA16" s="228"/>
      <c r="BB16" s="228">
        <f t="shared" si="10"/>
        <v>0.0030809859154929575</v>
      </c>
      <c r="BC16" s="228">
        <f t="shared" si="10"/>
        <v>0.0010070493454179255</v>
      </c>
    </row>
    <row r="17" spans="1:55" s="221" customFormat="1" ht="21.75" customHeight="1">
      <c r="A17" s="350">
        <v>5</v>
      </c>
      <c r="B17" s="351" t="s">
        <v>59</v>
      </c>
      <c r="C17" s="349">
        <f t="shared" si="17"/>
        <v>7147</v>
      </c>
      <c r="D17" s="349">
        <v>3674</v>
      </c>
      <c r="E17" s="349">
        <v>3473</v>
      </c>
      <c r="F17" s="176">
        <f t="shared" si="11"/>
        <v>6994</v>
      </c>
      <c r="G17" s="349">
        <v>3592</v>
      </c>
      <c r="H17" s="349">
        <v>3402</v>
      </c>
      <c r="I17" s="349">
        <f t="shared" si="18"/>
        <v>7053</v>
      </c>
      <c r="J17" s="349">
        <v>3601</v>
      </c>
      <c r="K17" s="349">
        <v>3452</v>
      </c>
      <c r="L17" s="349">
        <f t="shared" si="12"/>
        <v>845</v>
      </c>
      <c r="M17" s="349">
        <v>429</v>
      </c>
      <c r="N17" s="349">
        <v>416</v>
      </c>
      <c r="O17" s="349">
        <f t="shared" si="13"/>
        <v>787</v>
      </c>
      <c r="P17" s="349">
        <v>396</v>
      </c>
      <c r="Q17" s="349">
        <v>391</v>
      </c>
      <c r="R17" s="349">
        <f t="shared" si="14"/>
        <v>18</v>
      </c>
      <c r="S17" s="349">
        <v>15</v>
      </c>
      <c r="T17" s="349">
        <v>3</v>
      </c>
      <c r="U17" s="349">
        <f t="shared" si="15"/>
        <v>7</v>
      </c>
      <c r="V17" s="349">
        <v>5</v>
      </c>
      <c r="W17" s="349">
        <v>2</v>
      </c>
      <c r="X17" s="223"/>
      <c r="Y17" s="224"/>
      <c r="Z17" s="224">
        <f t="shared" si="21"/>
        <v>0.9776810016330975</v>
      </c>
      <c r="AA17" s="224">
        <f t="shared" si="21"/>
        <v>0.979556579326231</v>
      </c>
      <c r="AB17" s="224"/>
      <c r="AC17" s="224">
        <f t="shared" si="22"/>
        <v>0.9801306477953184</v>
      </c>
      <c r="AD17" s="224">
        <f t="shared" si="22"/>
        <v>0.9939533544486036</v>
      </c>
      <c r="AE17" s="224"/>
      <c r="AF17" s="224">
        <f t="shared" si="3"/>
        <v>0.11676646706586827</v>
      </c>
      <c r="AG17" s="224">
        <f t="shared" si="3"/>
        <v>0.11978116901813994</v>
      </c>
      <c r="AH17" s="224"/>
      <c r="AI17" s="224">
        <f t="shared" si="4"/>
        <v>0.10778443113772455</v>
      </c>
      <c r="AJ17" s="224">
        <f t="shared" si="4"/>
        <v>0.11258278145695365</v>
      </c>
      <c r="AK17" s="225"/>
      <c r="AL17" s="225">
        <f t="shared" si="5"/>
        <v>438.793429844098</v>
      </c>
      <c r="AM17" s="225">
        <f t="shared" si="6"/>
        <v>424.6819517930629</v>
      </c>
      <c r="AN17" s="225"/>
      <c r="AO17" s="225">
        <f t="shared" si="7"/>
        <v>395.0102749236323</v>
      </c>
      <c r="AP17" s="225">
        <f t="shared" si="8"/>
        <v>385.33661645422944</v>
      </c>
      <c r="AQ17" s="225"/>
      <c r="AR17" s="226"/>
      <c r="AS17" s="227">
        <f t="shared" si="19"/>
        <v>15.342427616926503</v>
      </c>
      <c r="AT17" s="227">
        <f t="shared" si="19"/>
        <v>3.062610229276896</v>
      </c>
      <c r="AU17" s="222"/>
      <c r="AV17" s="222">
        <f t="shared" si="20"/>
        <v>5.114142538975501</v>
      </c>
      <c r="AW17" s="222">
        <f t="shared" si="20"/>
        <v>2.041740152851264</v>
      </c>
      <c r="AX17" s="228"/>
      <c r="AY17" s="228">
        <f t="shared" si="9"/>
        <v>0.0041759465478841875</v>
      </c>
      <c r="AZ17" s="228">
        <f t="shared" si="9"/>
        <v>0.0008818342151675485</v>
      </c>
      <c r="BA17" s="228"/>
      <c r="BB17" s="228">
        <f t="shared" si="10"/>
        <v>0.0013885031935573452</v>
      </c>
      <c r="BC17" s="228">
        <f t="shared" si="10"/>
        <v>0.0005793742757821553</v>
      </c>
    </row>
    <row r="18" spans="1:55" s="221" customFormat="1" ht="21.75" customHeight="1">
      <c r="A18" s="350">
        <v>6</v>
      </c>
      <c r="B18" s="351" t="s">
        <v>74</v>
      </c>
      <c r="C18" s="349">
        <f t="shared" si="17"/>
        <v>8398</v>
      </c>
      <c r="D18" s="349">
        <v>4522</v>
      </c>
      <c r="E18" s="349">
        <v>3876</v>
      </c>
      <c r="F18" s="176">
        <f t="shared" si="11"/>
        <v>8008</v>
      </c>
      <c r="G18" s="349">
        <v>4209</v>
      </c>
      <c r="H18" s="349">
        <v>3799</v>
      </c>
      <c r="I18" s="349">
        <f t="shared" si="18"/>
        <v>8008</v>
      </c>
      <c r="J18" s="349">
        <v>4209</v>
      </c>
      <c r="K18" s="349">
        <v>3799</v>
      </c>
      <c r="L18" s="349">
        <f t="shared" si="12"/>
        <v>817</v>
      </c>
      <c r="M18" s="349">
        <v>405</v>
      </c>
      <c r="N18" s="349">
        <v>412</v>
      </c>
      <c r="O18" s="349">
        <f t="shared" si="13"/>
        <v>895</v>
      </c>
      <c r="P18" s="349">
        <v>461</v>
      </c>
      <c r="Q18" s="349">
        <v>434</v>
      </c>
      <c r="R18" s="349">
        <f t="shared" si="14"/>
        <v>50</v>
      </c>
      <c r="S18" s="349">
        <v>31</v>
      </c>
      <c r="T18" s="349">
        <v>19</v>
      </c>
      <c r="U18" s="349">
        <f t="shared" si="15"/>
        <v>21</v>
      </c>
      <c r="V18" s="349">
        <v>13</v>
      </c>
      <c r="W18" s="349">
        <v>8</v>
      </c>
      <c r="X18" s="220"/>
      <c r="Y18" s="297"/>
      <c r="Z18" s="297">
        <f t="shared" si="21"/>
        <v>0.9307828394515701</v>
      </c>
      <c r="AA18" s="297">
        <f t="shared" si="21"/>
        <v>0.9801341589267286</v>
      </c>
      <c r="AB18" s="297"/>
      <c r="AC18" s="297">
        <f t="shared" si="22"/>
        <v>0.9307828394515701</v>
      </c>
      <c r="AD18" s="297">
        <f t="shared" si="22"/>
        <v>0.9801341589267286</v>
      </c>
      <c r="AE18" s="297"/>
      <c r="AF18" s="297">
        <f t="shared" si="3"/>
        <v>0.08956214064573198</v>
      </c>
      <c r="AG18" s="297">
        <f t="shared" si="3"/>
        <v>0.10629514963880289</v>
      </c>
      <c r="AH18" s="297"/>
      <c r="AI18" s="297">
        <f t="shared" si="4"/>
        <v>0.10194604157452454</v>
      </c>
      <c r="AJ18" s="297">
        <f t="shared" si="4"/>
        <v>0.11197110423116616</v>
      </c>
      <c r="AK18" s="298"/>
      <c r="AL18" s="298">
        <f t="shared" si="5"/>
        <v>435.1176051318603</v>
      </c>
      <c r="AM18" s="298">
        <f t="shared" si="6"/>
        <v>420.35061858383784</v>
      </c>
      <c r="AN18" s="298"/>
      <c r="AO18" s="298">
        <f t="shared" si="7"/>
        <v>461</v>
      </c>
      <c r="AP18" s="298">
        <f t="shared" si="8"/>
        <v>434</v>
      </c>
      <c r="AQ18" s="298"/>
      <c r="AR18" s="299"/>
      <c r="AS18" s="300">
        <f t="shared" si="19"/>
        <v>33.30529817058684</v>
      </c>
      <c r="AT18" s="300">
        <f t="shared" si="19"/>
        <v>19.38510134245854</v>
      </c>
      <c r="AU18" s="301"/>
      <c r="AV18" s="301">
        <f t="shared" si="20"/>
        <v>13.966737942504158</v>
      </c>
      <c r="AW18" s="301">
        <f t="shared" si="20"/>
        <v>8.162147933666754</v>
      </c>
      <c r="AX18" s="302"/>
      <c r="AY18" s="302">
        <f aca="true" t="shared" si="23" ref="AY18:AZ23">S18/G18</f>
        <v>0.007365169874079354</v>
      </c>
      <c r="AZ18" s="302">
        <f t="shared" si="23"/>
        <v>0.005001316135825217</v>
      </c>
      <c r="BA18" s="302"/>
      <c r="BB18" s="302">
        <f aca="true" t="shared" si="24" ref="BB18:BC23">V18/J18</f>
        <v>0.0030886196246139226</v>
      </c>
      <c r="BC18" s="302">
        <f t="shared" si="24"/>
        <v>0.0021058173203474598</v>
      </c>
    </row>
    <row r="19" spans="1:55" s="22" customFormat="1" ht="21.75" customHeight="1">
      <c r="A19" s="350">
        <v>7</v>
      </c>
      <c r="B19" s="351" t="s">
        <v>135</v>
      </c>
      <c r="C19" s="349">
        <f t="shared" si="17"/>
        <v>4679</v>
      </c>
      <c r="D19" s="347">
        <v>2434</v>
      </c>
      <c r="E19" s="348">
        <v>2245</v>
      </c>
      <c r="F19" s="176">
        <f t="shared" si="11"/>
        <v>4645</v>
      </c>
      <c r="G19" s="348">
        <v>2419</v>
      </c>
      <c r="H19" s="348">
        <v>2226</v>
      </c>
      <c r="I19" s="349">
        <f t="shared" si="18"/>
        <v>4645</v>
      </c>
      <c r="J19" s="348">
        <v>2419</v>
      </c>
      <c r="K19" s="348">
        <v>2226</v>
      </c>
      <c r="L19" s="349">
        <f t="shared" si="12"/>
        <v>396</v>
      </c>
      <c r="M19" s="348">
        <v>209</v>
      </c>
      <c r="N19" s="348">
        <v>187</v>
      </c>
      <c r="O19" s="349">
        <f t="shared" si="13"/>
        <v>474</v>
      </c>
      <c r="P19" s="348">
        <v>256</v>
      </c>
      <c r="Q19" s="348">
        <v>218</v>
      </c>
      <c r="R19" s="349">
        <f t="shared" si="14"/>
        <v>14</v>
      </c>
      <c r="S19" s="348">
        <v>10</v>
      </c>
      <c r="T19" s="348">
        <v>4</v>
      </c>
      <c r="U19" s="349">
        <f t="shared" si="15"/>
        <v>0</v>
      </c>
      <c r="V19" s="348">
        <v>0</v>
      </c>
      <c r="W19" s="348">
        <v>0</v>
      </c>
      <c r="X19" s="216"/>
      <c r="Y19" s="42"/>
      <c r="Z19" s="42">
        <f t="shared" si="21"/>
        <v>0.9938373048479868</v>
      </c>
      <c r="AA19" s="42">
        <f t="shared" si="21"/>
        <v>0.9915367483296214</v>
      </c>
      <c r="AB19" s="42"/>
      <c r="AC19" s="42">
        <f aca="true" t="shared" si="25" ref="AC19:AG21">J19/D19</f>
        <v>0.9938373048479868</v>
      </c>
      <c r="AD19" s="42">
        <f t="shared" si="25"/>
        <v>0.9915367483296214</v>
      </c>
      <c r="AE19" s="42"/>
      <c r="AF19" s="42">
        <f aca="true" t="shared" si="26" ref="AF19:AG23">M19/D19</f>
        <v>0.08586688578471652</v>
      </c>
      <c r="AG19" s="42">
        <f t="shared" si="26"/>
        <v>0.08329621380846325</v>
      </c>
      <c r="AH19" s="42"/>
      <c r="AI19" s="42">
        <f aca="true" t="shared" si="27" ref="AI19:AJ23">P19/D19</f>
        <v>0.10517666392769104</v>
      </c>
      <c r="AJ19" s="42">
        <f t="shared" si="27"/>
        <v>0.09710467706013363</v>
      </c>
      <c r="AK19" s="58"/>
      <c r="AL19" s="58">
        <f t="shared" si="5"/>
        <v>210.29599007854486</v>
      </c>
      <c r="AM19" s="58">
        <f t="shared" si="6"/>
        <v>188.5961365678347</v>
      </c>
      <c r="AN19" s="58"/>
      <c r="AO19" s="58">
        <f t="shared" si="7"/>
        <v>256</v>
      </c>
      <c r="AP19" s="58">
        <f t="shared" si="8"/>
        <v>218</v>
      </c>
      <c r="AQ19" s="58"/>
      <c r="AR19" s="49"/>
      <c r="AS19" s="54">
        <f aca="true" t="shared" si="28" ref="AS19:AT23">D19*S19/G19</f>
        <v>10.062009094667218</v>
      </c>
      <c r="AT19" s="54">
        <f t="shared" si="28"/>
        <v>4.0341419586702605</v>
      </c>
      <c r="AU19" s="24"/>
      <c r="AV19" s="24">
        <f aca="true" t="shared" si="29" ref="AV19:AW23">D19*V19/G19</f>
        <v>0</v>
      </c>
      <c r="AW19" s="24">
        <f t="shared" si="29"/>
        <v>0</v>
      </c>
      <c r="AX19" s="150"/>
      <c r="AY19" s="150">
        <f t="shared" si="23"/>
        <v>0.00413393964448119</v>
      </c>
      <c r="AZ19" s="150">
        <f t="shared" si="23"/>
        <v>0.0017969451931716084</v>
      </c>
      <c r="BA19" s="150"/>
      <c r="BB19" s="150">
        <f t="shared" si="24"/>
        <v>0</v>
      </c>
      <c r="BC19" s="150">
        <f t="shared" si="24"/>
        <v>0</v>
      </c>
    </row>
    <row r="20" spans="1:55" s="221" customFormat="1" ht="21.75" customHeight="1">
      <c r="A20" s="350">
        <v>8</v>
      </c>
      <c r="B20" s="351" t="s">
        <v>134</v>
      </c>
      <c r="C20" s="349">
        <f t="shared" si="17"/>
        <v>10216</v>
      </c>
      <c r="D20" s="349">
        <v>5330</v>
      </c>
      <c r="E20" s="349">
        <v>4886</v>
      </c>
      <c r="F20" s="176">
        <f t="shared" si="11"/>
        <v>9957</v>
      </c>
      <c r="G20" s="349">
        <v>5201</v>
      </c>
      <c r="H20" s="349">
        <v>4756</v>
      </c>
      <c r="I20" s="349">
        <f t="shared" si="18"/>
        <v>9957</v>
      </c>
      <c r="J20" s="349">
        <v>5201</v>
      </c>
      <c r="K20" s="349">
        <v>4756</v>
      </c>
      <c r="L20" s="349">
        <f t="shared" si="12"/>
        <v>1012</v>
      </c>
      <c r="M20" s="349">
        <v>511</v>
      </c>
      <c r="N20" s="349">
        <v>501</v>
      </c>
      <c r="O20" s="349">
        <f t="shared" si="13"/>
        <v>755</v>
      </c>
      <c r="P20" s="349">
        <v>382</v>
      </c>
      <c r="Q20" s="349">
        <v>373</v>
      </c>
      <c r="R20" s="349">
        <f t="shared" si="14"/>
        <v>77</v>
      </c>
      <c r="S20" s="349">
        <v>55</v>
      </c>
      <c r="T20" s="349">
        <v>22</v>
      </c>
      <c r="U20" s="349">
        <f t="shared" si="15"/>
        <v>37</v>
      </c>
      <c r="V20" s="349">
        <v>28</v>
      </c>
      <c r="W20" s="349">
        <v>9</v>
      </c>
      <c r="X20" s="220"/>
      <c r="Y20" s="315"/>
      <c r="Z20" s="315">
        <f t="shared" si="21"/>
        <v>0.9757973733583489</v>
      </c>
      <c r="AA20" s="315">
        <f t="shared" si="21"/>
        <v>0.9733933688088416</v>
      </c>
      <c r="AB20" s="315"/>
      <c r="AC20" s="315">
        <f t="shared" si="25"/>
        <v>0.9757973733583489</v>
      </c>
      <c r="AD20" s="315">
        <f t="shared" si="25"/>
        <v>0.9733933688088416</v>
      </c>
      <c r="AE20" s="297"/>
      <c r="AF20" s="297">
        <f t="shared" si="25"/>
        <v>0.09825033647375504</v>
      </c>
      <c r="AG20" s="297">
        <f t="shared" si="25"/>
        <v>0.10534062237174095</v>
      </c>
      <c r="AH20" s="297"/>
      <c r="AI20" s="315">
        <f t="shared" si="27"/>
        <v>0.07166979362101314</v>
      </c>
      <c r="AJ20" s="315">
        <f t="shared" si="27"/>
        <v>0.07634056487924683</v>
      </c>
      <c r="AK20" s="316"/>
      <c r="AL20" s="316">
        <f t="shared" si="5"/>
        <v>523.6742934051144</v>
      </c>
      <c r="AM20" s="316">
        <f t="shared" si="6"/>
        <v>514.6942809083263</v>
      </c>
      <c r="AN20" s="316"/>
      <c r="AO20" s="316">
        <f t="shared" si="7"/>
        <v>382</v>
      </c>
      <c r="AP20" s="316">
        <f t="shared" si="8"/>
        <v>373</v>
      </c>
      <c r="AQ20" s="316"/>
      <c r="AR20" s="317"/>
      <c r="AS20" s="318">
        <f t="shared" si="28"/>
        <v>56.364160738319555</v>
      </c>
      <c r="AT20" s="318">
        <f t="shared" si="28"/>
        <v>22.6013456686291</v>
      </c>
      <c r="AU20" s="319"/>
      <c r="AV20" s="319">
        <f t="shared" si="29"/>
        <v>28.694481830417228</v>
      </c>
      <c r="AW20" s="319">
        <f t="shared" si="29"/>
        <v>9.246005046257359</v>
      </c>
      <c r="AX20" s="320"/>
      <c r="AY20" s="320">
        <f t="shared" si="23"/>
        <v>0.010574889444337628</v>
      </c>
      <c r="AZ20" s="320">
        <f t="shared" si="23"/>
        <v>0.004625735912531539</v>
      </c>
      <c r="BA20" s="320"/>
      <c r="BB20" s="320">
        <f t="shared" si="24"/>
        <v>0.005383580080753701</v>
      </c>
      <c r="BC20" s="320">
        <f t="shared" si="24"/>
        <v>0.0018923465096719932</v>
      </c>
    </row>
    <row r="21" spans="1:55" s="221" customFormat="1" ht="21.75" customHeight="1">
      <c r="A21" s="350">
        <v>9</v>
      </c>
      <c r="B21" s="351" t="s">
        <v>133</v>
      </c>
      <c r="C21" s="349">
        <f t="shared" si="17"/>
        <v>3866</v>
      </c>
      <c r="D21" s="349">
        <v>2050</v>
      </c>
      <c r="E21" s="349">
        <v>1816</v>
      </c>
      <c r="F21" s="176">
        <f t="shared" si="11"/>
        <v>3814</v>
      </c>
      <c r="G21" s="349">
        <v>2027</v>
      </c>
      <c r="H21" s="349">
        <v>1787</v>
      </c>
      <c r="I21" s="349">
        <f t="shared" si="18"/>
        <v>3814</v>
      </c>
      <c r="J21" s="349">
        <v>2027</v>
      </c>
      <c r="K21" s="349">
        <v>1787</v>
      </c>
      <c r="L21" s="349">
        <f t="shared" si="12"/>
        <v>320</v>
      </c>
      <c r="M21" s="349">
        <v>161</v>
      </c>
      <c r="N21" s="349">
        <v>159</v>
      </c>
      <c r="O21" s="349">
        <f t="shared" si="13"/>
        <v>231</v>
      </c>
      <c r="P21" s="349">
        <v>117</v>
      </c>
      <c r="Q21" s="349">
        <v>114</v>
      </c>
      <c r="R21" s="349">
        <f t="shared" si="14"/>
        <v>49</v>
      </c>
      <c r="S21" s="349">
        <v>30</v>
      </c>
      <c r="T21" s="349">
        <v>19</v>
      </c>
      <c r="U21" s="349">
        <f t="shared" si="15"/>
        <v>3</v>
      </c>
      <c r="V21" s="349">
        <v>2</v>
      </c>
      <c r="W21" s="349">
        <v>1</v>
      </c>
      <c r="X21" s="223"/>
      <c r="Y21" s="224"/>
      <c r="Z21" s="224">
        <f t="shared" si="21"/>
        <v>0.988780487804878</v>
      </c>
      <c r="AA21" s="224">
        <f t="shared" si="21"/>
        <v>0.9840308370044053</v>
      </c>
      <c r="AB21" s="224"/>
      <c r="AC21" s="224">
        <f t="shared" si="25"/>
        <v>0.988780487804878</v>
      </c>
      <c r="AD21" s="224">
        <f t="shared" si="25"/>
        <v>0.9840308370044053</v>
      </c>
      <c r="AE21" s="224"/>
      <c r="AF21" s="224">
        <f t="shared" si="26"/>
        <v>0.07853658536585366</v>
      </c>
      <c r="AG21" s="224">
        <f t="shared" si="26"/>
        <v>0.08755506607929515</v>
      </c>
      <c r="AH21" s="224"/>
      <c r="AI21" s="224">
        <f t="shared" si="27"/>
        <v>0.05707317073170732</v>
      </c>
      <c r="AJ21" s="224">
        <f t="shared" si="27"/>
        <v>0.06277533039647577</v>
      </c>
      <c r="AK21" s="225"/>
      <c r="AL21" s="225">
        <f t="shared" si="5"/>
        <v>162.8268376911692</v>
      </c>
      <c r="AM21" s="225">
        <f t="shared" si="6"/>
        <v>161.58030218242865</v>
      </c>
      <c r="AN21" s="225"/>
      <c r="AO21" s="225">
        <f t="shared" si="7"/>
        <v>117</v>
      </c>
      <c r="AP21" s="225">
        <f t="shared" si="8"/>
        <v>114</v>
      </c>
      <c r="AQ21" s="225"/>
      <c r="AR21" s="226"/>
      <c r="AS21" s="227">
        <f t="shared" si="28"/>
        <v>30.34040453872718</v>
      </c>
      <c r="AT21" s="227">
        <f t="shared" si="28"/>
        <v>19.30833799664242</v>
      </c>
      <c r="AU21" s="222"/>
      <c r="AV21" s="222">
        <f t="shared" si="29"/>
        <v>2.0226936359151457</v>
      </c>
      <c r="AW21" s="222">
        <f t="shared" si="29"/>
        <v>1.0162283156127587</v>
      </c>
      <c r="AX21" s="228"/>
      <c r="AY21" s="228">
        <f t="shared" si="23"/>
        <v>0.01480019733596448</v>
      </c>
      <c r="AZ21" s="228">
        <f t="shared" si="23"/>
        <v>0.010632344711807499</v>
      </c>
      <c r="BA21" s="228"/>
      <c r="BB21" s="228">
        <f t="shared" si="24"/>
        <v>0.000986679822397632</v>
      </c>
      <c r="BC21" s="228">
        <f t="shared" si="24"/>
        <v>0.0005595970900951316</v>
      </c>
    </row>
    <row r="22" spans="1:55" s="323" customFormat="1" ht="21.75" customHeight="1">
      <c r="A22" s="350">
        <v>10</v>
      </c>
      <c r="B22" s="351" t="s">
        <v>132</v>
      </c>
      <c r="C22" s="349">
        <f t="shared" si="17"/>
        <v>8200</v>
      </c>
      <c r="D22" s="349">
        <v>4232</v>
      </c>
      <c r="E22" s="349">
        <v>3968</v>
      </c>
      <c r="F22" s="176">
        <f t="shared" si="11"/>
        <v>7996</v>
      </c>
      <c r="G22" s="349">
        <v>4151</v>
      </c>
      <c r="H22" s="349">
        <v>3845</v>
      </c>
      <c r="I22" s="349">
        <f t="shared" si="18"/>
        <v>7996</v>
      </c>
      <c r="J22" s="349">
        <v>4151</v>
      </c>
      <c r="K22" s="349">
        <v>3845</v>
      </c>
      <c r="L22" s="349">
        <f t="shared" si="12"/>
        <v>541</v>
      </c>
      <c r="M22" s="349">
        <v>263</v>
      </c>
      <c r="N22" s="349">
        <v>278</v>
      </c>
      <c r="O22" s="349">
        <f t="shared" si="13"/>
        <v>487</v>
      </c>
      <c r="P22" s="349">
        <v>245</v>
      </c>
      <c r="Q22" s="349">
        <v>242</v>
      </c>
      <c r="R22" s="349">
        <f t="shared" si="14"/>
        <v>87</v>
      </c>
      <c r="S22" s="349">
        <v>63</v>
      </c>
      <c r="T22" s="349">
        <v>24</v>
      </c>
      <c r="U22" s="349">
        <f t="shared" si="15"/>
        <v>46</v>
      </c>
      <c r="V22" s="349">
        <v>32</v>
      </c>
      <c r="W22" s="349">
        <v>14</v>
      </c>
      <c r="X22" s="321"/>
      <c r="Y22" s="20"/>
      <c r="Z22" s="20">
        <f t="shared" si="21"/>
        <v>0.9808601134215501</v>
      </c>
      <c r="AA22" s="20">
        <f t="shared" si="21"/>
        <v>0.9690020161290323</v>
      </c>
      <c r="AB22" s="20"/>
      <c r="AC22" s="20">
        <f>J22/D22</f>
        <v>0.9808601134215501</v>
      </c>
      <c r="AD22" s="20">
        <f>K22/E22</f>
        <v>0.9690020161290323</v>
      </c>
      <c r="AE22" s="20"/>
      <c r="AF22" s="20">
        <f t="shared" si="26"/>
        <v>0.06214555765595463</v>
      </c>
      <c r="AG22" s="20">
        <f t="shared" si="26"/>
        <v>0.07006048387096774</v>
      </c>
      <c r="AH22" s="20"/>
      <c r="AI22" s="20">
        <f t="shared" si="27"/>
        <v>0.057892249527410206</v>
      </c>
      <c r="AJ22" s="20">
        <f t="shared" si="27"/>
        <v>0.06098790322580645</v>
      </c>
      <c r="AK22" s="6"/>
      <c r="AL22" s="6">
        <f t="shared" si="5"/>
        <v>268.1320163815948</v>
      </c>
      <c r="AM22" s="6">
        <f t="shared" si="6"/>
        <v>286.89310793237973</v>
      </c>
      <c r="AN22" s="6"/>
      <c r="AO22" s="6">
        <f t="shared" si="7"/>
        <v>245</v>
      </c>
      <c r="AP22" s="6">
        <f t="shared" si="8"/>
        <v>242</v>
      </c>
      <c r="AQ22" s="6"/>
      <c r="AR22" s="6"/>
      <c r="AS22" s="11">
        <f t="shared" si="28"/>
        <v>64.22934232715008</v>
      </c>
      <c r="AT22" s="11">
        <f t="shared" si="28"/>
        <v>24.76775032509753</v>
      </c>
      <c r="AU22" s="11"/>
      <c r="AV22" s="11">
        <f t="shared" si="29"/>
        <v>32.62442784871116</v>
      </c>
      <c r="AW22" s="11">
        <f t="shared" si="29"/>
        <v>14.447854356306893</v>
      </c>
      <c r="AX22" s="150"/>
      <c r="AY22" s="150">
        <f t="shared" si="23"/>
        <v>0.01517706576728499</v>
      </c>
      <c r="AZ22" s="150">
        <f t="shared" si="23"/>
        <v>0.006241872561768531</v>
      </c>
      <c r="BA22" s="150"/>
      <c r="BB22" s="150">
        <f t="shared" si="24"/>
        <v>0.007708985786557456</v>
      </c>
      <c r="BC22" s="150">
        <f t="shared" si="24"/>
        <v>0.0036410923276983093</v>
      </c>
    </row>
    <row r="23" spans="1:55" s="221" customFormat="1" ht="21.75" customHeight="1">
      <c r="A23" s="350">
        <v>11</v>
      </c>
      <c r="B23" s="351" t="s">
        <v>131</v>
      </c>
      <c r="C23" s="349">
        <f t="shared" si="17"/>
        <v>6298</v>
      </c>
      <c r="D23" s="349">
        <v>3371</v>
      </c>
      <c r="E23" s="349">
        <v>2927</v>
      </c>
      <c r="F23" s="176">
        <f t="shared" si="11"/>
        <v>6286</v>
      </c>
      <c r="G23" s="349">
        <v>3366</v>
      </c>
      <c r="H23" s="349">
        <v>2920</v>
      </c>
      <c r="I23" s="349">
        <f t="shared" si="18"/>
        <v>6286</v>
      </c>
      <c r="J23" s="349">
        <v>3366</v>
      </c>
      <c r="K23" s="349">
        <v>2920</v>
      </c>
      <c r="L23" s="349">
        <f t="shared" si="12"/>
        <v>578</v>
      </c>
      <c r="M23" s="349">
        <v>290</v>
      </c>
      <c r="N23" s="349">
        <v>288</v>
      </c>
      <c r="O23" s="349">
        <f t="shared" si="13"/>
        <v>467</v>
      </c>
      <c r="P23" s="349">
        <v>237</v>
      </c>
      <c r="Q23" s="349">
        <v>230</v>
      </c>
      <c r="R23" s="349">
        <f t="shared" si="14"/>
        <v>119</v>
      </c>
      <c r="S23" s="349">
        <v>72</v>
      </c>
      <c r="T23" s="349">
        <v>47</v>
      </c>
      <c r="U23" s="349">
        <f t="shared" si="15"/>
        <v>42</v>
      </c>
      <c r="V23" s="349">
        <v>22</v>
      </c>
      <c r="W23" s="349">
        <v>20</v>
      </c>
      <c r="X23" s="223"/>
      <c r="Y23" s="224"/>
      <c r="Z23" s="224">
        <f t="shared" si="21"/>
        <v>0.9985167606051617</v>
      </c>
      <c r="AA23" s="224">
        <f t="shared" si="21"/>
        <v>0.9976084728390844</v>
      </c>
      <c r="AB23" s="224"/>
      <c r="AC23" s="224">
        <f>J23/D23</f>
        <v>0.9985167606051617</v>
      </c>
      <c r="AD23" s="224">
        <f>K23/E23</f>
        <v>0.9976084728390844</v>
      </c>
      <c r="AE23" s="224"/>
      <c r="AF23" s="224">
        <f t="shared" si="26"/>
        <v>0.08602788490062296</v>
      </c>
      <c r="AG23" s="224">
        <f t="shared" si="26"/>
        <v>0.0983942603348138</v>
      </c>
      <c r="AH23" s="224"/>
      <c r="AI23" s="224">
        <f t="shared" si="27"/>
        <v>0.0703055473153367</v>
      </c>
      <c r="AJ23" s="224">
        <f t="shared" si="27"/>
        <v>0.07857874957294157</v>
      </c>
      <c r="AK23" s="225"/>
      <c r="AL23" s="225">
        <f t="shared" si="5"/>
        <v>290.43077837195483</v>
      </c>
      <c r="AM23" s="225">
        <f t="shared" si="6"/>
        <v>288.6904109589041</v>
      </c>
      <c r="AN23" s="225"/>
      <c r="AO23" s="225">
        <f t="shared" si="7"/>
        <v>237</v>
      </c>
      <c r="AP23" s="225">
        <f t="shared" si="8"/>
        <v>230</v>
      </c>
      <c r="AQ23" s="225"/>
      <c r="AR23" s="226"/>
      <c r="AS23" s="227">
        <f t="shared" si="28"/>
        <v>72.10695187165776</v>
      </c>
      <c r="AT23" s="227">
        <f t="shared" si="28"/>
        <v>47.112671232876714</v>
      </c>
      <c r="AU23" s="222"/>
      <c r="AV23" s="222">
        <f t="shared" si="29"/>
        <v>22.03267973856209</v>
      </c>
      <c r="AW23" s="222">
        <f t="shared" si="29"/>
        <v>20.04794520547945</v>
      </c>
      <c r="AX23" s="228"/>
      <c r="AY23" s="228">
        <f t="shared" si="23"/>
        <v>0.0213903743315508</v>
      </c>
      <c r="AZ23" s="228">
        <f t="shared" si="23"/>
        <v>0.016095890410958904</v>
      </c>
      <c r="BA23" s="228"/>
      <c r="BB23" s="228">
        <f t="shared" si="24"/>
        <v>0.006535947712418301</v>
      </c>
      <c r="BC23" s="228">
        <f t="shared" si="24"/>
        <v>0.00684931506849315</v>
      </c>
    </row>
    <row r="24" spans="1:55" s="221" customFormat="1" ht="13.5" customHeight="1">
      <c r="A24" s="719"/>
      <c r="B24" s="720"/>
      <c r="C24" s="721"/>
      <c r="D24" s="721"/>
      <c r="E24" s="721"/>
      <c r="F24" s="722"/>
      <c r="G24" s="721"/>
      <c r="H24" s="721"/>
      <c r="I24" s="721"/>
      <c r="J24" s="721"/>
      <c r="K24" s="721"/>
      <c r="L24" s="721"/>
      <c r="M24" s="721"/>
      <c r="N24" s="721"/>
      <c r="O24" s="721"/>
      <c r="P24" s="721"/>
      <c r="Q24" s="721"/>
      <c r="R24" s="721"/>
      <c r="S24" s="721"/>
      <c r="T24" s="721"/>
      <c r="U24" s="721"/>
      <c r="V24" s="721"/>
      <c r="W24" s="721"/>
      <c r="X24" s="723"/>
      <c r="Y24" s="724"/>
      <c r="Z24" s="725"/>
      <c r="AA24" s="725"/>
      <c r="AB24" s="725"/>
      <c r="AC24" s="725"/>
      <c r="AD24" s="725"/>
      <c r="AE24" s="725"/>
      <c r="AF24" s="725"/>
      <c r="AG24" s="725"/>
      <c r="AH24" s="725"/>
      <c r="AI24" s="725"/>
      <c r="AJ24" s="725"/>
      <c r="AK24" s="305"/>
      <c r="AL24" s="305"/>
      <c r="AM24" s="305"/>
      <c r="AN24" s="305"/>
      <c r="AO24" s="305"/>
      <c r="AP24" s="305"/>
      <c r="AQ24" s="305"/>
      <c r="AR24" s="726"/>
      <c r="AS24" s="727"/>
      <c r="AT24" s="727"/>
      <c r="AU24" s="728"/>
      <c r="AV24" s="728"/>
      <c r="AW24" s="728"/>
      <c r="AX24" s="729"/>
      <c r="AY24" s="729"/>
      <c r="AZ24" s="729"/>
      <c r="BA24" s="729"/>
      <c r="BB24" s="729"/>
      <c r="BC24" s="729"/>
    </row>
    <row r="25" spans="3:54" ht="16.5">
      <c r="C25" s="50" t="s">
        <v>144</v>
      </c>
      <c r="G25" s="31"/>
      <c r="N25" s="866" t="s">
        <v>147</v>
      </c>
      <c r="O25" s="866"/>
      <c r="P25" s="866"/>
      <c r="Q25" s="866"/>
      <c r="R25" s="866"/>
      <c r="S25" s="866"/>
      <c r="T25" s="866"/>
      <c r="U25" s="866"/>
      <c r="V25" s="866"/>
      <c r="W25" s="866"/>
      <c r="X25" s="427"/>
      <c r="Y25" s="427"/>
      <c r="AD25" s="82"/>
      <c r="AE25" s="53"/>
      <c r="AF25" s="53"/>
      <c r="AG25" s="53"/>
      <c r="AH25" s="53"/>
      <c r="AI25" s="53"/>
      <c r="AJ25" s="53"/>
      <c r="AK25" s="83"/>
      <c r="AX25" s="53"/>
      <c r="AY25" s="148"/>
      <c r="AZ25" s="148"/>
      <c r="BA25" s="53"/>
      <c r="BB25" s="53"/>
    </row>
    <row r="26" spans="3:54" ht="16.5">
      <c r="C26" s="34" t="s">
        <v>148</v>
      </c>
      <c r="G26" s="31"/>
      <c r="X26" s="91"/>
      <c r="Y26" s="91"/>
      <c r="AD26" s="82"/>
      <c r="AE26" s="53"/>
      <c r="AF26" s="53"/>
      <c r="AG26" s="53"/>
      <c r="AH26" s="53"/>
      <c r="AI26" s="53"/>
      <c r="AJ26" s="53"/>
      <c r="AK26" s="83"/>
      <c r="AX26" s="53"/>
      <c r="AY26" s="148"/>
      <c r="AZ26" s="148"/>
      <c r="BA26" s="53"/>
      <c r="BB26" s="53"/>
    </row>
    <row r="27" spans="3:54" ht="15">
      <c r="C27" s="34" t="s">
        <v>253</v>
      </c>
      <c r="G27" s="31"/>
      <c r="Y27" s="52"/>
      <c r="AD27" s="82"/>
      <c r="AE27" s="53"/>
      <c r="AF27" s="53"/>
      <c r="AG27" s="53"/>
      <c r="AH27" s="53"/>
      <c r="AI27" s="53"/>
      <c r="AJ27" s="53"/>
      <c r="AK27" s="83"/>
      <c r="AX27" s="53"/>
      <c r="AY27" s="148"/>
      <c r="AZ27" s="148"/>
      <c r="BA27" s="53"/>
      <c r="BB27" s="53"/>
    </row>
    <row r="28" spans="3:54" ht="15">
      <c r="C28" s="34" t="s">
        <v>254</v>
      </c>
      <c r="G28" s="31"/>
      <c r="Y28" s="52"/>
      <c r="AD28" s="82"/>
      <c r="AE28" s="53"/>
      <c r="AF28" s="53"/>
      <c r="AG28" s="53"/>
      <c r="AH28" s="53"/>
      <c r="AI28" s="53"/>
      <c r="AJ28" s="53"/>
      <c r="AK28" s="83"/>
      <c r="AX28" s="53"/>
      <c r="AY28" s="148"/>
      <c r="AZ28" s="148"/>
      <c r="BA28" s="53"/>
      <c r="BB28" s="53"/>
    </row>
    <row r="29" spans="3:54" ht="15">
      <c r="C29" s="34" t="s">
        <v>273</v>
      </c>
      <c r="G29" s="31"/>
      <c r="Y29" s="52"/>
      <c r="AD29" s="82"/>
      <c r="AE29" s="53"/>
      <c r="AF29" s="53"/>
      <c r="AG29" s="53"/>
      <c r="AH29" s="53"/>
      <c r="AI29" s="53"/>
      <c r="AJ29" s="53"/>
      <c r="AK29" s="83"/>
      <c r="AX29" s="53"/>
      <c r="AY29" s="148"/>
      <c r="AZ29" s="148"/>
      <c r="BA29" s="53"/>
      <c r="BB29" s="53"/>
    </row>
    <row r="30" spans="3:54" ht="15">
      <c r="C30" s="34"/>
      <c r="G30" s="31"/>
      <c r="Y30" s="52"/>
      <c r="AD30" s="82"/>
      <c r="AE30" s="53"/>
      <c r="AF30" s="53"/>
      <c r="AG30" s="53"/>
      <c r="AH30" s="53"/>
      <c r="AI30" s="53"/>
      <c r="AJ30" s="53"/>
      <c r="AK30" s="83"/>
      <c r="AX30" s="53"/>
      <c r="AY30" s="148"/>
      <c r="AZ30" s="148"/>
      <c r="BA30" s="53"/>
      <c r="BB30" s="53"/>
    </row>
    <row r="31" spans="7:54" ht="15">
      <c r="G31" s="31"/>
      <c r="Y31" s="52"/>
      <c r="AD31" s="82"/>
      <c r="AE31" s="53"/>
      <c r="AF31" s="53"/>
      <c r="AG31" s="53"/>
      <c r="AH31" s="53"/>
      <c r="AI31" s="53"/>
      <c r="AJ31" s="53"/>
      <c r="AK31" s="83"/>
      <c r="AX31" s="53"/>
      <c r="AY31" s="148"/>
      <c r="AZ31" s="148"/>
      <c r="BA31" s="53"/>
      <c r="BB31" s="53"/>
    </row>
    <row r="32" spans="7:54" ht="15">
      <c r="G32" s="31"/>
      <c r="Y32" s="52"/>
      <c r="AD32" s="82"/>
      <c r="AE32" s="53"/>
      <c r="AF32" s="53"/>
      <c r="AG32" s="53"/>
      <c r="AH32" s="53"/>
      <c r="AI32" s="53"/>
      <c r="AJ32" s="53"/>
      <c r="AK32" s="83"/>
      <c r="AX32" s="53"/>
      <c r="AY32" s="148"/>
      <c r="AZ32" s="148"/>
      <c r="BA32" s="53"/>
      <c r="BB32" s="53"/>
    </row>
    <row r="33" spans="7:54" ht="15">
      <c r="G33" s="31"/>
      <c r="Y33" s="52"/>
      <c r="AD33" s="82"/>
      <c r="AE33" s="53"/>
      <c r="AF33" s="53"/>
      <c r="AG33" s="53"/>
      <c r="AH33" s="53"/>
      <c r="AI33" s="53"/>
      <c r="AJ33" s="53"/>
      <c r="AK33" s="83"/>
      <c r="AX33" s="53"/>
      <c r="AY33" s="148"/>
      <c r="AZ33" s="148"/>
      <c r="BA33" s="53"/>
      <c r="BB33" s="53"/>
    </row>
    <row r="34" spans="7:54" ht="15">
      <c r="G34" s="31"/>
      <c r="Y34" s="52"/>
      <c r="AD34" s="82"/>
      <c r="AE34" s="53"/>
      <c r="AF34" s="53"/>
      <c r="AG34" s="53"/>
      <c r="AH34" s="53"/>
      <c r="AI34" s="53"/>
      <c r="AJ34" s="53"/>
      <c r="AK34" s="83"/>
      <c r="AX34" s="53"/>
      <c r="AY34" s="148"/>
      <c r="AZ34" s="148"/>
      <c r="BA34" s="53"/>
      <c r="BB34" s="53"/>
    </row>
    <row r="35" spans="7:54" ht="15">
      <c r="G35" s="31"/>
      <c r="Y35" s="52"/>
      <c r="AD35" s="82"/>
      <c r="AE35" s="53"/>
      <c r="AF35" s="53"/>
      <c r="AG35" s="53"/>
      <c r="AH35" s="53"/>
      <c r="AI35" s="53"/>
      <c r="AJ35" s="53"/>
      <c r="AK35" s="83"/>
      <c r="AX35" s="53"/>
      <c r="AY35" s="148"/>
      <c r="AZ35" s="148"/>
      <c r="BA35" s="53"/>
      <c r="BB35" s="53"/>
    </row>
    <row r="36" spans="7:54" ht="15">
      <c r="G36" s="31"/>
      <c r="Y36" s="52"/>
      <c r="AD36" s="82"/>
      <c r="AE36" s="53"/>
      <c r="AF36" s="53"/>
      <c r="AG36" s="53"/>
      <c r="AH36" s="53"/>
      <c r="AI36" s="53"/>
      <c r="AJ36" s="53"/>
      <c r="AK36" s="83"/>
      <c r="AX36" s="53"/>
      <c r="AY36" s="148"/>
      <c r="AZ36" s="148"/>
      <c r="BA36" s="53"/>
      <c r="BB36" s="53"/>
    </row>
    <row r="37" spans="7:54" ht="15">
      <c r="G37" s="31"/>
      <c r="Y37" s="52"/>
      <c r="AD37" s="82"/>
      <c r="AE37" s="53"/>
      <c r="AF37" s="53"/>
      <c r="AG37" s="53"/>
      <c r="AH37" s="53"/>
      <c r="AI37" s="53"/>
      <c r="AJ37" s="53"/>
      <c r="AK37" s="83"/>
      <c r="AX37" s="53"/>
      <c r="AY37" s="148"/>
      <c r="AZ37" s="148"/>
      <c r="BA37" s="53"/>
      <c r="BB37" s="53"/>
    </row>
    <row r="38" spans="7:54" ht="15">
      <c r="G38" s="31"/>
      <c r="Y38" s="52"/>
      <c r="AD38" s="82"/>
      <c r="AE38" s="53"/>
      <c r="AF38" s="53"/>
      <c r="AG38" s="53"/>
      <c r="AH38" s="53"/>
      <c r="AI38" s="53"/>
      <c r="AJ38" s="53"/>
      <c r="AK38" s="83"/>
      <c r="AX38" s="53"/>
      <c r="AY38" s="148"/>
      <c r="AZ38" s="148"/>
      <c r="BA38" s="53"/>
      <c r="BB38" s="53"/>
    </row>
    <row r="39" spans="7:54" ht="15">
      <c r="G39" s="31"/>
      <c r="Y39" s="52"/>
      <c r="AD39" s="82"/>
      <c r="AE39" s="53"/>
      <c r="AF39" s="53"/>
      <c r="AG39" s="53"/>
      <c r="AH39" s="53"/>
      <c r="AI39" s="53"/>
      <c r="AJ39" s="53"/>
      <c r="AK39" s="83"/>
      <c r="AX39" s="53"/>
      <c r="AY39" s="148"/>
      <c r="AZ39" s="148"/>
      <c r="BA39" s="53"/>
      <c r="BB39" s="53"/>
    </row>
    <row r="40" spans="7:54" ht="15">
      <c r="G40" s="31"/>
      <c r="Y40" s="52"/>
      <c r="AD40" s="82"/>
      <c r="AE40" s="53"/>
      <c r="AF40" s="53"/>
      <c r="AG40" s="53"/>
      <c r="AH40" s="53"/>
      <c r="AI40" s="53"/>
      <c r="AJ40" s="53"/>
      <c r="AK40" s="83"/>
      <c r="AX40" s="53"/>
      <c r="AY40" s="148"/>
      <c r="AZ40" s="148"/>
      <c r="BA40" s="53"/>
      <c r="BB40" s="53"/>
    </row>
    <row r="41" spans="7:54" ht="15">
      <c r="G41" s="31"/>
      <c r="Y41" s="52"/>
      <c r="AD41" s="82"/>
      <c r="AE41" s="53"/>
      <c r="AF41" s="53"/>
      <c r="AG41" s="53"/>
      <c r="AH41" s="53"/>
      <c r="AI41" s="53"/>
      <c r="AJ41" s="53"/>
      <c r="AK41" s="83"/>
      <c r="AX41" s="53"/>
      <c r="AY41" s="148"/>
      <c r="AZ41" s="148"/>
      <c r="BA41" s="53"/>
      <c r="BB41" s="53"/>
    </row>
    <row r="42" spans="7:54" ht="15">
      <c r="G42" s="31"/>
      <c r="Y42" s="52"/>
      <c r="AD42" s="82"/>
      <c r="AE42" s="53"/>
      <c r="AF42" s="53"/>
      <c r="AG42" s="53"/>
      <c r="AH42" s="53"/>
      <c r="AI42" s="53"/>
      <c r="AJ42" s="53"/>
      <c r="AK42" s="83"/>
      <c r="AX42" s="53"/>
      <c r="AY42" s="148"/>
      <c r="AZ42" s="148"/>
      <c r="BA42" s="53"/>
      <c r="BB42" s="53"/>
    </row>
    <row r="43" spans="7:54" ht="15">
      <c r="G43" s="31"/>
      <c r="Y43" s="52"/>
      <c r="AD43" s="82"/>
      <c r="AE43" s="53"/>
      <c r="AF43" s="53"/>
      <c r="AG43" s="53"/>
      <c r="AH43" s="53"/>
      <c r="AI43" s="53"/>
      <c r="AJ43" s="53"/>
      <c r="AK43" s="83"/>
      <c r="AX43" s="53"/>
      <c r="AY43" s="148"/>
      <c r="AZ43" s="148"/>
      <c r="BA43" s="53"/>
      <c r="BB43" s="53"/>
    </row>
    <row r="44" spans="7:54" ht="15">
      <c r="G44" s="31"/>
      <c r="AD44" s="82"/>
      <c r="AE44" s="53"/>
      <c r="AF44" s="53"/>
      <c r="AG44" s="53"/>
      <c r="AH44" s="53"/>
      <c r="AI44" s="53"/>
      <c r="AJ44" s="53"/>
      <c r="AK44" s="83"/>
      <c r="AX44" s="53"/>
      <c r="AY44" s="148"/>
      <c r="AZ44" s="149"/>
      <c r="BA44" s="53"/>
      <c r="BB44" s="53"/>
    </row>
    <row r="45" spans="7:54" ht="15">
      <c r="G45" s="31"/>
      <c r="AD45" s="82"/>
      <c r="AE45" s="53"/>
      <c r="AF45" s="53"/>
      <c r="AG45" s="53"/>
      <c r="AH45" s="53"/>
      <c r="AI45" s="53"/>
      <c r="AJ45" s="53"/>
      <c r="AK45" s="83"/>
      <c r="AX45" s="53"/>
      <c r="AY45" s="148"/>
      <c r="AZ45" s="149"/>
      <c r="BA45" s="53"/>
      <c r="BB45" s="53"/>
    </row>
    <row r="46" spans="7:54" ht="15">
      <c r="G46" s="31"/>
      <c r="AD46" s="82"/>
      <c r="AE46" s="53"/>
      <c r="AF46" s="53"/>
      <c r="AG46" s="53"/>
      <c r="AH46" s="53"/>
      <c r="AI46" s="53"/>
      <c r="AJ46" s="53"/>
      <c r="AK46" s="83"/>
      <c r="AX46" s="53"/>
      <c r="AY46" s="148"/>
      <c r="AZ46" s="149"/>
      <c r="BA46" s="53"/>
      <c r="BB46" s="53"/>
    </row>
    <row r="47" spans="7:54" ht="15">
      <c r="G47" s="31"/>
      <c r="AD47" s="82"/>
      <c r="AE47" s="53"/>
      <c r="AF47" s="53"/>
      <c r="AG47" s="53"/>
      <c r="AH47" s="53"/>
      <c r="AI47" s="53"/>
      <c r="AJ47" s="53"/>
      <c r="AK47" s="83"/>
      <c r="AX47" s="53"/>
      <c r="AY47" s="148"/>
      <c r="AZ47" s="53"/>
      <c r="BA47" s="53"/>
      <c r="BB47" s="53"/>
    </row>
    <row r="48" spans="7:54" ht="15">
      <c r="G48" s="31"/>
      <c r="AD48" s="82"/>
      <c r="AE48" s="53"/>
      <c r="AF48" s="53"/>
      <c r="AG48" s="53"/>
      <c r="AH48" s="53"/>
      <c r="AI48" s="53"/>
      <c r="AJ48" s="53"/>
      <c r="AK48" s="83"/>
      <c r="AX48" s="53"/>
      <c r="AY48" s="148"/>
      <c r="AZ48" s="53"/>
      <c r="BA48" s="53"/>
      <c r="BB48" s="53"/>
    </row>
    <row r="49" spans="7:54" ht="15">
      <c r="G49" s="31"/>
      <c r="AD49" s="82"/>
      <c r="AE49" s="53"/>
      <c r="AF49" s="53"/>
      <c r="AG49" s="53"/>
      <c r="AH49" s="53"/>
      <c r="AI49" s="53"/>
      <c r="AJ49" s="53"/>
      <c r="AK49" s="83"/>
      <c r="AX49" s="53"/>
      <c r="AY49" s="148"/>
      <c r="AZ49" s="53"/>
      <c r="BA49" s="53"/>
      <c r="BB49" s="53"/>
    </row>
    <row r="50" spans="7:54" ht="15">
      <c r="G50" s="31"/>
      <c r="AD50" s="82"/>
      <c r="AE50" s="53"/>
      <c r="AF50" s="53"/>
      <c r="AG50" s="53"/>
      <c r="AH50" s="53"/>
      <c r="AI50" s="53"/>
      <c r="AJ50" s="53"/>
      <c r="AK50" s="83"/>
      <c r="AX50" s="53"/>
      <c r="AY50" s="148"/>
      <c r="AZ50" s="53"/>
      <c r="BA50" s="53"/>
      <c r="BB50" s="53"/>
    </row>
    <row r="51" spans="7:54" ht="15">
      <c r="G51" s="31"/>
      <c r="AD51" s="82"/>
      <c r="AE51" s="53"/>
      <c r="AF51" s="53"/>
      <c r="AG51" s="53"/>
      <c r="AH51" s="53"/>
      <c r="AI51" s="53"/>
      <c r="AJ51" s="53"/>
      <c r="AK51" s="83"/>
      <c r="AX51" s="53"/>
      <c r="AY51" s="148"/>
      <c r="AZ51" s="53"/>
      <c r="BA51" s="53"/>
      <c r="BB51" s="53"/>
    </row>
    <row r="52" spans="7:54" ht="15">
      <c r="G52" s="31"/>
      <c r="AD52" s="82"/>
      <c r="AE52" s="53"/>
      <c r="AF52" s="53"/>
      <c r="AG52" s="53"/>
      <c r="AH52" s="53"/>
      <c r="AI52" s="53"/>
      <c r="AJ52" s="53"/>
      <c r="AK52" s="83"/>
      <c r="AX52" s="53"/>
      <c r="AY52" s="148"/>
      <c r="AZ52" s="53"/>
      <c r="BA52" s="53"/>
      <c r="BB52" s="53"/>
    </row>
    <row r="53" spans="7:54" ht="15">
      <c r="G53" s="31"/>
      <c r="AD53" s="82"/>
      <c r="AE53" s="53"/>
      <c r="AF53" s="53"/>
      <c r="AG53" s="53"/>
      <c r="AH53" s="53"/>
      <c r="AI53" s="53"/>
      <c r="AJ53" s="53"/>
      <c r="AK53" s="83"/>
      <c r="AX53" s="53"/>
      <c r="AY53" s="148"/>
      <c r="AZ53" s="53"/>
      <c r="BA53" s="53"/>
      <c r="BB53" s="53"/>
    </row>
    <row r="54" spans="7:54" ht="15">
      <c r="G54" s="31"/>
      <c r="AD54" s="82"/>
      <c r="AE54" s="53"/>
      <c r="AF54" s="53"/>
      <c r="AG54" s="53"/>
      <c r="AH54" s="53"/>
      <c r="AI54" s="53"/>
      <c r="AJ54" s="53"/>
      <c r="AK54" s="83"/>
      <c r="AX54" s="53"/>
      <c r="AY54" s="148"/>
      <c r="AZ54" s="53"/>
      <c r="BA54" s="53"/>
      <c r="BB54" s="53"/>
    </row>
    <row r="55" spans="7:54" ht="15">
      <c r="G55" s="31"/>
      <c r="AD55" s="82"/>
      <c r="AE55" s="53"/>
      <c r="AF55" s="53"/>
      <c r="AG55" s="53"/>
      <c r="AH55" s="53"/>
      <c r="AI55" s="53"/>
      <c r="AJ55" s="53"/>
      <c r="AK55" s="83"/>
      <c r="AX55" s="53"/>
      <c r="AY55" s="148"/>
      <c r="AZ55" s="53"/>
      <c r="BA55" s="53"/>
      <c r="BB55" s="53"/>
    </row>
    <row r="56" spans="7:54" ht="15">
      <c r="G56" s="31"/>
      <c r="AD56" s="82"/>
      <c r="AE56" s="53"/>
      <c r="AF56" s="53"/>
      <c r="AG56" s="53"/>
      <c r="AH56" s="53"/>
      <c r="AI56" s="53"/>
      <c r="AJ56" s="53"/>
      <c r="AK56" s="83"/>
      <c r="AX56" s="53"/>
      <c r="AY56" s="148"/>
      <c r="AZ56" s="53"/>
      <c r="BA56" s="53"/>
      <c r="BB56" s="53"/>
    </row>
    <row r="57" spans="7:54" ht="15">
      <c r="G57" s="31"/>
      <c r="AD57" s="82"/>
      <c r="AE57" s="53"/>
      <c r="AF57" s="53"/>
      <c r="AG57" s="53"/>
      <c r="AH57" s="53"/>
      <c r="AI57" s="53"/>
      <c r="AJ57" s="53"/>
      <c r="AK57" s="83"/>
      <c r="AX57" s="53"/>
      <c r="AY57" s="148"/>
      <c r="AZ57" s="53"/>
      <c r="BA57" s="53"/>
      <c r="BB57" s="53"/>
    </row>
    <row r="58" spans="7:54" ht="15">
      <c r="G58" s="31"/>
      <c r="AD58" s="82"/>
      <c r="AE58" s="53"/>
      <c r="AF58" s="53"/>
      <c r="AG58" s="53"/>
      <c r="AH58" s="53"/>
      <c r="AI58" s="53"/>
      <c r="AJ58" s="53"/>
      <c r="AK58" s="83"/>
      <c r="AX58" s="53"/>
      <c r="AY58" s="148"/>
      <c r="AZ58" s="53"/>
      <c r="BA58" s="53"/>
      <c r="BB58" s="53"/>
    </row>
    <row r="59" spans="7:54" ht="15">
      <c r="G59" s="31"/>
      <c r="AD59" s="82"/>
      <c r="AE59" s="53"/>
      <c r="AF59" s="53"/>
      <c r="AG59" s="53"/>
      <c r="AH59" s="53"/>
      <c r="AI59" s="53"/>
      <c r="AJ59" s="53"/>
      <c r="AK59" s="83"/>
      <c r="AX59" s="53"/>
      <c r="AY59" s="148"/>
      <c r="AZ59" s="53"/>
      <c r="BA59" s="53"/>
      <c r="BB59" s="53"/>
    </row>
    <row r="60" spans="7:54" ht="15">
      <c r="G60" s="31"/>
      <c r="AD60" s="82"/>
      <c r="AE60" s="53"/>
      <c r="AF60" s="53"/>
      <c r="AG60" s="53"/>
      <c r="AH60" s="53"/>
      <c r="AI60" s="53"/>
      <c r="AJ60" s="53"/>
      <c r="AK60" s="83"/>
      <c r="AX60" s="53"/>
      <c r="AY60" s="148"/>
      <c r="AZ60" s="53"/>
      <c r="BA60" s="53"/>
      <c r="BB60" s="53"/>
    </row>
    <row r="61" spans="7:54" ht="15">
      <c r="G61" s="31"/>
      <c r="AD61" s="82"/>
      <c r="AE61" s="53"/>
      <c r="AF61" s="53"/>
      <c r="AG61" s="53"/>
      <c r="AH61" s="53"/>
      <c r="AI61" s="53"/>
      <c r="AJ61" s="53"/>
      <c r="AK61" s="83"/>
      <c r="AX61" s="53"/>
      <c r="AY61" s="148"/>
      <c r="AZ61" s="53"/>
      <c r="BA61" s="53"/>
      <c r="BB61" s="53"/>
    </row>
    <row r="62" spans="7:54" ht="15">
      <c r="G62" s="31"/>
      <c r="AD62" s="82"/>
      <c r="AE62" s="53"/>
      <c r="AF62" s="53"/>
      <c r="AG62" s="53"/>
      <c r="AH62" s="53"/>
      <c r="AI62" s="53"/>
      <c r="AJ62" s="53"/>
      <c r="AK62" s="83"/>
      <c r="AX62" s="53"/>
      <c r="AY62" s="148"/>
      <c r="AZ62" s="53"/>
      <c r="BA62" s="53"/>
      <c r="BB62" s="53"/>
    </row>
    <row r="63" spans="7:54" ht="15">
      <c r="G63" s="31"/>
      <c r="AD63" s="82"/>
      <c r="AE63" s="53"/>
      <c r="AF63" s="53"/>
      <c r="AG63" s="53"/>
      <c r="AH63" s="53"/>
      <c r="AI63" s="53"/>
      <c r="AJ63" s="53"/>
      <c r="AK63" s="83"/>
      <c r="AX63" s="53"/>
      <c r="AY63" s="148"/>
      <c r="AZ63" s="53"/>
      <c r="BA63" s="53"/>
      <c r="BB63" s="53"/>
    </row>
    <row r="64" spans="7:54" ht="15">
      <c r="G64" s="31"/>
      <c r="AD64" s="82"/>
      <c r="AE64" s="53"/>
      <c r="AF64" s="53"/>
      <c r="AG64" s="53"/>
      <c r="AH64" s="53"/>
      <c r="AI64" s="53"/>
      <c r="AJ64" s="53"/>
      <c r="AK64" s="83"/>
      <c r="AX64" s="53"/>
      <c r="AY64" s="148"/>
      <c r="AZ64" s="53"/>
      <c r="BA64" s="53"/>
      <c r="BB64" s="53"/>
    </row>
    <row r="65" spans="7:54" ht="15">
      <c r="G65" s="31"/>
      <c r="AD65" s="82"/>
      <c r="AE65" s="53"/>
      <c r="AF65" s="53"/>
      <c r="AG65" s="53"/>
      <c r="AH65" s="53"/>
      <c r="AI65" s="53"/>
      <c r="AJ65" s="53"/>
      <c r="AK65" s="83"/>
      <c r="AX65" s="53"/>
      <c r="AY65" s="148"/>
      <c r="AZ65" s="53"/>
      <c r="BA65" s="53"/>
      <c r="BB65" s="53"/>
    </row>
    <row r="66" spans="7:54" ht="15">
      <c r="G66" s="31"/>
      <c r="AD66" s="82"/>
      <c r="AE66" s="53"/>
      <c r="AF66" s="53"/>
      <c r="AG66" s="53"/>
      <c r="AH66" s="53"/>
      <c r="AI66" s="53"/>
      <c r="AJ66" s="53"/>
      <c r="AK66" s="83"/>
      <c r="AX66" s="53"/>
      <c r="AY66" s="148"/>
      <c r="AZ66" s="53"/>
      <c r="BA66" s="53"/>
      <c r="BB66" s="53"/>
    </row>
    <row r="67" spans="7:54" ht="15">
      <c r="G67" s="31"/>
      <c r="AD67" s="82"/>
      <c r="AE67" s="53"/>
      <c r="AF67" s="53"/>
      <c r="AG67" s="53"/>
      <c r="AH67" s="53"/>
      <c r="AI67" s="53"/>
      <c r="AJ67" s="53"/>
      <c r="AK67" s="83"/>
      <c r="AX67" s="53"/>
      <c r="AY67" s="148"/>
      <c r="AZ67" s="53"/>
      <c r="BA67" s="53"/>
      <c r="BB67" s="53"/>
    </row>
    <row r="68" spans="7:54" ht="15">
      <c r="G68" s="31"/>
      <c r="AD68" s="82"/>
      <c r="AE68" s="53"/>
      <c r="AF68" s="53"/>
      <c r="AG68" s="53"/>
      <c r="AH68" s="53"/>
      <c r="AI68" s="53"/>
      <c r="AJ68" s="53"/>
      <c r="AK68" s="83"/>
      <c r="AX68" s="53"/>
      <c r="AY68" s="148"/>
      <c r="AZ68" s="53"/>
      <c r="BA68" s="53"/>
      <c r="BB68" s="53"/>
    </row>
    <row r="69" spans="7:54" ht="15">
      <c r="G69" s="31"/>
      <c r="AD69" s="82"/>
      <c r="AE69" s="53"/>
      <c r="AF69" s="53"/>
      <c r="AG69" s="53"/>
      <c r="AH69" s="53"/>
      <c r="AI69" s="53"/>
      <c r="AJ69" s="53"/>
      <c r="AK69" s="83"/>
      <c r="AX69" s="53"/>
      <c r="AY69" s="148"/>
      <c r="AZ69" s="53"/>
      <c r="BA69" s="53"/>
      <c r="BB69" s="53"/>
    </row>
    <row r="70" spans="7:54" ht="15">
      <c r="G70" s="31"/>
      <c r="AD70" s="82"/>
      <c r="AE70" s="53"/>
      <c r="AF70" s="53"/>
      <c r="AG70" s="53"/>
      <c r="AH70" s="53"/>
      <c r="AI70" s="53"/>
      <c r="AJ70" s="53"/>
      <c r="AK70" s="83"/>
      <c r="AX70" s="53"/>
      <c r="AY70" s="148"/>
      <c r="AZ70" s="53"/>
      <c r="BA70" s="53"/>
      <c r="BB70" s="53"/>
    </row>
    <row r="71" spans="7:54" ht="15">
      <c r="G71" s="31"/>
      <c r="AD71" s="82"/>
      <c r="AE71" s="53"/>
      <c r="AF71" s="53"/>
      <c r="AG71" s="53"/>
      <c r="AH71" s="53"/>
      <c r="AI71" s="53"/>
      <c r="AJ71" s="53"/>
      <c r="AK71" s="83"/>
      <c r="AX71" s="53"/>
      <c r="AY71" s="148"/>
      <c r="AZ71" s="53"/>
      <c r="BA71" s="53"/>
      <c r="BB71" s="53"/>
    </row>
    <row r="72" spans="7:54" ht="15">
      <c r="G72" s="31"/>
      <c r="AD72" s="82"/>
      <c r="AE72" s="53"/>
      <c r="AF72" s="53"/>
      <c r="AG72" s="53"/>
      <c r="AH72" s="53"/>
      <c r="AI72" s="53"/>
      <c r="AJ72" s="53"/>
      <c r="AK72" s="83"/>
      <c r="AX72" s="53"/>
      <c r="AY72" s="148"/>
      <c r="AZ72" s="53"/>
      <c r="BA72" s="53"/>
      <c r="BB72" s="53"/>
    </row>
    <row r="73" spans="7:54" ht="15">
      <c r="G73" s="31"/>
      <c r="AD73" s="82"/>
      <c r="AE73" s="53"/>
      <c r="AF73" s="53"/>
      <c r="AG73" s="53"/>
      <c r="AH73" s="53"/>
      <c r="AI73" s="53"/>
      <c r="AJ73" s="53"/>
      <c r="AK73" s="83"/>
      <c r="AX73" s="53"/>
      <c r="AY73" s="148"/>
      <c r="AZ73" s="53"/>
      <c r="BA73" s="53"/>
      <c r="BB73" s="53"/>
    </row>
    <row r="74" spans="7:54" ht="15">
      <c r="G74" s="31"/>
      <c r="AD74" s="82"/>
      <c r="AE74" s="53"/>
      <c r="AF74" s="53"/>
      <c r="AG74" s="53"/>
      <c r="AH74" s="53"/>
      <c r="AI74" s="53"/>
      <c r="AJ74" s="53"/>
      <c r="AK74" s="83"/>
      <c r="AX74" s="53"/>
      <c r="AY74" s="148"/>
      <c r="AZ74" s="53"/>
      <c r="BA74" s="53"/>
      <c r="BB74" s="53"/>
    </row>
    <row r="75" spans="7:54" ht="15">
      <c r="G75" s="31"/>
      <c r="AD75" s="82"/>
      <c r="AE75" s="53"/>
      <c r="AF75" s="53"/>
      <c r="AG75" s="53"/>
      <c r="AH75" s="53"/>
      <c r="AI75" s="53"/>
      <c r="AJ75" s="53"/>
      <c r="AK75" s="83"/>
      <c r="AX75" s="53"/>
      <c r="AY75" s="148"/>
      <c r="AZ75" s="53"/>
      <c r="BA75" s="53"/>
      <c r="BB75" s="53"/>
    </row>
    <row r="76" spans="7:54" ht="15">
      <c r="G76" s="31"/>
      <c r="AD76" s="82"/>
      <c r="AE76" s="53"/>
      <c r="AF76" s="53"/>
      <c r="AG76" s="53"/>
      <c r="AH76" s="53"/>
      <c r="AI76" s="53"/>
      <c r="AJ76" s="53"/>
      <c r="AK76" s="83"/>
      <c r="AX76" s="53"/>
      <c r="AY76" s="148"/>
      <c r="AZ76" s="53"/>
      <c r="BA76" s="53"/>
      <c r="BB76" s="53"/>
    </row>
    <row r="77" spans="7:54" ht="15">
      <c r="G77" s="31"/>
      <c r="AD77" s="82"/>
      <c r="AE77" s="53"/>
      <c r="AF77" s="53"/>
      <c r="AG77" s="53"/>
      <c r="AH77" s="53"/>
      <c r="AI77" s="53"/>
      <c r="AJ77" s="53"/>
      <c r="AK77" s="83"/>
      <c r="AX77" s="53"/>
      <c r="AY77" s="148"/>
      <c r="AZ77" s="53"/>
      <c r="BA77" s="53"/>
      <c r="BB77" s="53"/>
    </row>
    <row r="78" spans="7:54" ht="15">
      <c r="G78" s="31"/>
      <c r="AD78" s="82"/>
      <c r="AE78" s="53"/>
      <c r="AF78" s="53"/>
      <c r="AG78" s="53"/>
      <c r="AH78" s="53"/>
      <c r="AI78" s="53"/>
      <c r="AJ78" s="53"/>
      <c r="AK78" s="83"/>
      <c r="AX78" s="53"/>
      <c r="AY78" s="148"/>
      <c r="AZ78" s="53"/>
      <c r="BA78" s="53"/>
      <c r="BB78" s="53"/>
    </row>
    <row r="79" spans="7:54" ht="15">
      <c r="G79" s="31"/>
      <c r="AD79" s="82"/>
      <c r="AE79" s="53"/>
      <c r="AF79" s="53"/>
      <c r="AG79" s="53"/>
      <c r="AH79" s="53"/>
      <c r="AI79" s="53"/>
      <c r="AJ79" s="53"/>
      <c r="AK79" s="83"/>
      <c r="AX79" s="53"/>
      <c r="AY79" s="148"/>
      <c r="AZ79" s="53"/>
      <c r="BA79" s="53"/>
      <c r="BB79" s="53"/>
    </row>
    <row r="80" spans="7:54" ht="15">
      <c r="G80" s="31"/>
      <c r="AD80" s="82"/>
      <c r="AE80" s="53"/>
      <c r="AF80" s="53"/>
      <c r="AG80" s="53"/>
      <c r="AH80" s="53"/>
      <c r="AI80" s="53"/>
      <c r="AJ80" s="53"/>
      <c r="AK80" s="83"/>
      <c r="AX80" s="53"/>
      <c r="AY80" s="148"/>
      <c r="AZ80" s="53"/>
      <c r="BA80" s="53"/>
      <c r="BB80" s="53"/>
    </row>
    <row r="81" spans="7:54" ht="15">
      <c r="G81" s="31"/>
      <c r="AD81" s="82"/>
      <c r="AE81" s="53"/>
      <c r="AF81" s="53"/>
      <c r="AG81" s="53"/>
      <c r="AH81" s="53"/>
      <c r="AI81" s="53"/>
      <c r="AJ81" s="53"/>
      <c r="AK81" s="83"/>
      <c r="AX81" s="53"/>
      <c r="AY81" s="148"/>
      <c r="AZ81" s="53"/>
      <c r="BA81" s="53"/>
      <c r="BB81" s="53"/>
    </row>
    <row r="82" spans="7:54" ht="15">
      <c r="G82" s="31"/>
      <c r="AD82" s="82"/>
      <c r="AE82" s="53"/>
      <c r="AF82" s="53"/>
      <c r="AG82" s="53"/>
      <c r="AH82" s="53"/>
      <c r="AI82" s="53"/>
      <c r="AJ82" s="53"/>
      <c r="AK82" s="83"/>
      <c r="AX82" s="53"/>
      <c r="AY82" s="148"/>
      <c r="AZ82" s="53"/>
      <c r="BA82" s="53"/>
      <c r="BB82" s="53"/>
    </row>
    <row r="83" spans="7:54" ht="15">
      <c r="G83" s="31"/>
      <c r="AD83" s="82"/>
      <c r="AE83" s="53"/>
      <c r="AF83" s="53"/>
      <c r="AG83" s="53"/>
      <c r="AH83" s="53"/>
      <c r="AI83" s="53"/>
      <c r="AJ83" s="53"/>
      <c r="AK83" s="83"/>
      <c r="AX83" s="53"/>
      <c r="AY83" s="148"/>
      <c r="AZ83" s="53"/>
      <c r="BA83" s="53"/>
      <c r="BB83" s="53"/>
    </row>
    <row r="84" spans="7:54" ht="15">
      <c r="G84" s="31"/>
      <c r="AD84" s="82"/>
      <c r="AE84" s="53"/>
      <c r="AF84" s="53"/>
      <c r="AG84" s="53"/>
      <c r="AH84" s="53"/>
      <c r="AI84" s="53"/>
      <c r="AJ84" s="53"/>
      <c r="AK84" s="83"/>
      <c r="AX84" s="53"/>
      <c r="AY84" s="148"/>
      <c r="AZ84" s="53"/>
      <c r="BA84" s="53"/>
      <c r="BB84" s="53"/>
    </row>
    <row r="85" spans="7:54" ht="15">
      <c r="G85" s="31"/>
      <c r="AD85" s="82"/>
      <c r="AE85" s="53"/>
      <c r="AF85" s="53"/>
      <c r="AG85" s="53"/>
      <c r="AH85" s="53"/>
      <c r="AI85" s="53"/>
      <c r="AJ85" s="53"/>
      <c r="AK85" s="83"/>
      <c r="AX85" s="53"/>
      <c r="AY85" s="148"/>
      <c r="AZ85" s="53"/>
      <c r="BA85" s="53"/>
      <c r="BB85" s="53"/>
    </row>
    <row r="86" spans="7:54" ht="15">
      <c r="G86" s="31"/>
      <c r="AD86" s="82"/>
      <c r="AE86" s="53"/>
      <c r="AF86" s="53"/>
      <c r="AG86" s="53"/>
      <c r="AH86" s="53"/>
      <c r="AI86" s="53"/>
      <c r="AJ86" s="53"/>
      <c r="AK86" s="83"/>
      <c r="AX86" s="53"/>
      <c r="AY86" s="148"/>
      <c r="AZ86" s="53"/>
      <c r="BA86" s="53"/>
      <c r="BB86" s="53"/>
    </row>
    <row r="87" spans="7:54" ht="15">
      <c r="G87" s="31"/>
      <c r="AD87" s="82"/>
      <c r="AE87" s="53"/>
      <c r="AF87" s="53"/>
      <c r="AG87" s="53"/>
      <c r="AH87" s="53"/>
      <c r="AI87" s="53"/>
      <c r="AJ87" s="53"/>
      <c r="AK87" s="83"/>
      <c r="AX87" s="53"/>
      <c r="AY87" s="148"/>
      <c r="AZ87" s="53"/>
      <c r="BA87" s="53"/>
      <c r="BB87" s="53"/>
    </row>
    <row r="88" spans="7:54" ht="15">
      <c r="G88" s="31"/>
      <c r="AD88" s="82"/>
      <c r="AE88" s="53"/>
      <c r="AF88" s="53"/>
      <c r="AG88" s="53"/>
      <c r="AH88" s="53"/>
      <c r="AI88" s="53"/>
      <c r="AJ88" s="53"/>
      <c r="AK88" s="83"/>
      <c r="AX88" s="53"/>
      <c r="AY88" s="148"/>
      <c r="AZ88" s="53"/>
      <c r="BA88" s="53"/>
      <c r="BB88" s="53"/>
    </row>
    <row r="89" spans="7:54" ht="15">
      <c r="G89" s="31"/>
      <c r="AD89" s="82"/>
      <c r="AE89" s="53"/>
      <c r="AF89" s="53"/>
      <c r="AG89" s="53"/>
      <c r="AH89" s="53"/>
      <c r="AI89" s="53"/>
      <c r="AJ89" s="53"/>
      <c r="AK89" s="83"/>
      <c r="AX89" s="53"/>
      <c r="AY89" s="148"/>
      <c r="AZ89" s="53"/>
      <c r="BA89" s="53"/>
      <c r="BB89" s="53"/>
    </row>
    <row r="90" spans="7:54" ht="15">
      <c r="G90" s="31"/>
      <c r="AD90" s="82"/>
      <c r="AE90" s="53"/>
      <c r="AF90" s="53"/>
      <c r="AG90" s="53"/>
      <c r="AH90" s="53"/>
      <c r="AI90" s="53"/>
      <c r="AJ90" s="53"/>
      <c r="AK90" s="83"/>
      <c r="AX90" s="53"/>
      <c r="AY90" s="148"/>
      <c r="AZ90" s="53"/>
      <c r="BA90" s="53"/>
      <c r="BB90" s="53"/>
    </row>
    <row r="91" spans="7:54" ht="15">
      <c r="G91" s="31"/>
      <c r="AD91" s="82"/>
      <c r="AE91" s="53"/>
      <c r="AF91" s="53"/>
      <c r="AG91" s="53"/>
      <c r="AH91" s="53"/>
      <c r="AI91" s="53"/>
      <c r="AJ91" s="53"/>
      <c r="AK91" s="83"/>
      <c r="AX91" s="53"/>
      <c r="AY91" s="148"/>
      <c r="AZ91" s="53"/>
      <c r="BA91" s="53"/>
      <c r="BB91" s="53"/>
    </row>
    <row r="92" spans="7:54" ht="15">
      <c r="G92" s="31"/>
      <c r="AD92" s="82"/>
      <c r="AE92" s="53"/>
      <c r="AF92" s="53"/>
      <c r="AG92" s="53"/>
      <c r="AH92" s="53"/>
      <c r="AI92" s="53"/>
      <c r="AJ92" s="53"/>
      <c r="AK92" s="83"/>
      <c r="AX92" s="53"/>
      <c r="AY92" s="148"/>
      <c r="AZ92" s="53"/>
      <c r="BA92" s="53"/>
      <c r="BB92" s="53"/>
    </row>
    <row r="93" spans="7:54" ht="15">
      <c r="G93" s="31"/>
      <c r="AD93" s="82"/>
      <c r="AE93" s="53"/>
      <c r="AF93" s="53"/>
      <c r="AG93" s="53"/>
      <c r="AH93" s="53"/>
      <c r="AI93" s="53"/>
      <c r="AJ93" s="53"/>
      <c r="AK93" s="83"/>
      <c r="AX93" s="53"/>
      <c r="AY93" s="148"/>
      <c r="AZ93" s="53"/>
      <c r="BA93" s="53"/>
      <c r="BB93" s="53"/>
    </row>
    <row r="94" spans="7:54" ht="15">
      <c r="G94" s="31"/>
      <c r="AD94" s="82"/>
      <c r="AE94" s="53"/>
      <c r="AF94" s="53"/>
      <c r="AG94" s="53"/>
      <c r="AH94" s="53"/>
      <c r="AI94" s="53"/>
      <c r="AJ94" s="53"/>
      <c r="AK94" s="83"/>
      <c r="AX94" s="53"/>
      <c r="AY94" s="148"/>
      <c r="AZ94" s="53"/>
      <c r="BA94" s="53"/>
      <c r="BB94" s="53"/>
    </row>
    <row r="95" spans="7:54" ht="15">
      <c r="G95" s="31"/>
      <c r="AD95" s="82"/>
      <c r="AE95" s="53"/>
      <c r="AF95" s="53"/>
      <c r="AG95" s="53"/>
      <c r="AH95" s="53"/>
      <c r="AI95" s="53"/>
      <c r="AJ95" s="53"/>
      <c r="AK95" s="83"/>
      <c r="AX95" s="53"/>
      <c r="AY95" s="148"/>
      <c r="AZ95" s="53"/>
      <c r="BA95" s="53"/>
      <c r="BB95" s="53"/>
    </row>
    <row r="96" spans="7:54" ht="15">
      <c r="G96" s="31"/>
      <c r="AD96" s="82"/>
      <c r="AE96" s="53"/>
      <c r="AF96" s="53"/>
      <c r="AG96" s="53"/>
      <c r="AH96" s="53"/>
      <c r="AI96" s="53"/>
      <c r="AJ96" s="53"/>
      <c r="AK96" s="83"/>
      <c r="AX96" s="53"/>
      <c r="AY96" s="148"/>
      <c r="AZ96" s="53"/>
      <c r="BA96" s="53"/>
      <c r="BB96" s="53"/>
    </row>
    <row r="97" spans="7:54" ht="15">
      <c r="G97" s="31"/>
      <c r="AD97" s="82"/>
      <c r="AE97" s="53"/>
      <c r="AF97" s="53"/>
      <c r="AG97" s="53"/>
      <c r="AH97" s="53"/>
      <c r="AI97" s="53"/>
      <c r="AJ97" s="53"/>
      <c r="AK97" s="83"/>
      <c r="AX97" s="53"/>
      <c r="AY97" s="148"/>
      <c r="AZ97" s="53"/>
      <c r="BA97" s="53"/>
      <c r="BB97" s="53"/>
    </row>
    <row r="98" spans="7:54" ht="15">
      <c r="G98" s="31"/>
      <c r="AD98" s="82"/>
      <c r="AE98" s="53"/>
      <c r="AF98" s="53"/>
      <c r="AG98" s="53"/>
      <c r="AH98" s="53"/>
      <c r="AI98" s="53"/>
      <c r="AJ98" s="53"/>
      <c r="AK98" s="83"/>
      <c r="AX98" s="53"/>
      <c r="AY98" s="148"/>
      <c r="AZ98" s="53"/>
      <c r="BA98" s="53"/>
      <c r="BB98" s="53"/>
    </row>
    <row r="99" spans="30:54" ht="15">
      <c r="AD99" s="82"/>
      <c r="AE99" s="53"/>
      <c r="AF99" s="53"/>
      <c r="AG99" s="53"/>
      <c r="AH99" s="53"/>
      <c r="AI99" s="53"/>
      <c r="AJ99" s="53"/>
      <c r="AK99" s="83"/>
      <c r="AX99" s="53"/>
      <c r="AY99" s="148"/>
      <c r="AZ99" s="53"/>
      <c r="BA99" s="53"/>
      <c r="BB99" s="53"/>
    </row>
    <row r="100" spans="30:54" ht="15">
      <c r="AD100" s="82"/>
      <c r="AE100" s="53"/>
      <c r="AF100" s="53"/>
      <c r="AG100" s="53"/>
      <c r="AH100" s="53"/>
      <c r="AI100" s="53"/>
      <c r="AJ100" s="53"/>
      <c r="AK100" s="83"/>
      <c r="AX100" s="53"/>
      <c r="AY100" s="148"/>
      <c r="AZ100" s="53"/>
      <c r="BA100" s="53"/>
      <c r="BB100" s="53"/>
    </row>
    <row r="101" spans="30:54" ht="15">
      <c r="AD101" s="82"/>
      <c r="AE101" s="53"/>
      <c r="AF101" s="53"/>
      <c r="AG101" s="53"/>
      <c r="AH101" s="53"/>
      <c r="AI101" s="53"/>
      <c r="AJ101" s="53"/>
      <c r="AK101" s="83"/>
      <c r="AX101" s="53"/>
      <c r="AY101" s="148"/>
      <c r="AZ101" s="53"/>
      <c r="BA101" s="53"/>
      <c r="BB101" s="53"/>
    </row>
    <row r="102" spans="30:54" ht="15">
      <c r="AD102" s="82"/>
      <c r="AE102" s="53"/>
      <c r="AF102" s="53"/>
      <c r="AG102" s="53"/>
      <c r="AH102" s="53"/>
      <c r="AI102" s="53"/>
      <c r="AJ102" s="53"/>
      <c r="AK102" s="83"/>
      <c r="AX102" s="53"/>
      <c r="AY102" s="148"/>
      <c r="AZ102" s="53"/>
      <c r="BA102" s="53"/>
      <c r="BB102" s="53"/>
    </row>
    <row r="103" spans="30:54" ht="15">
      <c r="AD103" s="82"/>
      <c r="AE103" s="53"/>
      <c r="AF103" s="53"/>
      <c r="AG103" s="53"/>
      <c r="AH103" s="53"/>
      <c r="AI103" s="53"/>
      <c r="AJ103" s="53"/>
      <c r="AK103" s="83"/>
      <c r="AX103" s="53"/>
      <c r="AY103" s="148"/>
      <c r="AZ103" s="53"/>
      <c r="BA103" s="53"/>
      <c r="BB103" s="53"/>
    </row>
    <row r="104" spans="30:54" ht="15">
      <c r="AD104" s="82"/>
      <c r="AE104" s="53"/>
      <c r="AF104" s="53"/>
      <c r="AG104" s="53"/>
      <c r="AH104" s="53"/>
      <c r="AI104" s="53"/>
      <c r="AJ104" s="53"/>
      <c r="AK104" s="83"/>
      <c r="AX104" s="53"/>
      <c r="AY104" s="148"/>
      <c r="AZ104" s="53"/>
      <c r="BA104" s="53"/>
      <c r="BB104" s="53"/>
    </row>
    <row r="105" spans="30:54" ht="15">
      <c r="AD105" s="82"/>
      <c r="AE105" s="53"/>
      <c r="AF105" s="53"/>
      <c r="AG105" s="53"/>
      <c r="AH105" s="53"/>
      <c r="AI105" s="53"/>
      <c r="AJ105" s="53"/>
      <c r="AK105" s="83"/>
      <c r="AX105" s="53"/>
      <c r="AY105" s="148"/>
      <c r="AZ105" s="53"/>
      <c r="BA105" s="53"/>
      <c r="BB105" s="53"/>
    </row>
    <row r="106" spans="30:54" ht="15">
      <c r="AD106" s="82"/>
      <c r="AE106" s="53"/>
      <c r="AF106" s="53"/>
      <c r="AG106" s="53"/>
      <c r="AH106" s="53"/>
      <c r="AI106" s="53"/>
      <c r="AJ106" s="53"/>
      <c r="AK106" s="83"/>
      <c r="AX106" s="53"/>
      <c r="AY106" s="148"/>
      <c r="AZ106" s="53"/>
      <c r="BA106" s="53"/>
      <c r="BB106" s="53"/>
    </row>
    <row r="107" spans="30:54" ht="15">
      <c r="AD107" s="82"/>
      <c r="AE107" s="53"/>
      <c r="AF107" s="53"/>
      <c r="AG107" s="53"/>
      <c r="AH107" s="53"/>
      <c r="AI107" s="53"/>
      <c r="AJ107" s="53"/>
      <c r="AK107" s="83"/>
      <c r="AX107" s="53"/>
      <c r="AY107" s="148"/>
      <c r="AZ107" s="53"/>
      <c r="BA107" s="53"/>
      <c r="BB107" s="53"/>
    </row>
    <row r="108" spans="30:54" ht="15">
      <c r="AD108" s="82"/>
      <c r="AE108" s="53"/>
      <c r="AF108" s="53"/>
      <c r="AG108" s="53"/>
      <c r="AH108" s="53"/>
      <c r="AI108" s="53"/>
      <c r="AJ108" s="53"/>
      <c r="AK108" s="83"/>
      <c r="AX108" s="53"/>
      <c r="AY108" s="148"/>
      <c r="AZ108" s="53"/>
      <c r="BA108" s="53"/>
      <c r="BB108" s="53"/>
    </row>
    <row r="109" spans="30:54" ht="15">
      <c r="AD109" s="82"/>
      <c r="AE109" s="53"/>
      <c r="AF109" s="53"/>
      <c r="AG109" s="53"/>
      <c r="AH109" s="53"/>
      <c r="AI109" s="53"/>
      <c r="AJ109" s="53"/>
      <c r="AK109" s="83"/>
      <c r="AX109" s="53"/>
      <c r="AY109" s="148"/>
      <c r="AZ109" s="53"/>
      <c r="BA109" s="53"/>
      <c r="BB109" s="53"/>
    </row>
    <row r="110" spans="30:54" ht="15">
      <c r="AD110" s="82"/>
      <c r="AE110" s="53"/>
      <c r="AF110" s="53"/>
      <c r="AG110" s="53"/>
      <c r="AH110" s="53"/>
      <c r="AI110" s="53"/>
      <c r="AJ110" s="53"/>
      <c r="AK110" s="83"/>
      <c r="AX110" s="53"/>
      <c r="AY110" s="148"/>
      <c r="AZ110" s="53"/>
      <c r="BA110" s="53"/>
      <c r="BB110" s="53"/>
    </row>
    <row r="111" spans="30:54" ht="15">
      <c r="AD111" s="82"/>
      <c r="AE111" s="53"/>
      <c r="AF111" s="53"/>
      <c r="AG111" s="53"/>
      <c r="AH111" s="53"/>
      <c r="AI111" s="53"/>
      <c r="AJ111" s="53"/>
      <c r="AK111" s="83"/>
      <c r="AX111" s="53"/>
      <c r="AY111" s="148"/>
      <c r="AZ111" s="53"/>
      <c r="BA111" s="53"/>
      <c r="BB111" s="53"/>
    </row>
    <row r="112" spans="30:54" ht="15">
      <c r="AD112" s="82"/>
      <c r="AE112" s="53"/>
      <c r="AF112" s="53"/>
      <c r="AG112" s="53"/>
      <c r="AH112" s="53"/>
      <c r="AI112" s="53"/>
      <c r="AJ112" s="53"/>
      <c r="AK112" s="83"/>
      <c r="AX112" s="53"/>
      <c r="AY112" s="149"/>
      <c r="AZ112" s="53"/>
      <c r="BA112" s="53"/>
      <c r="BB112" s="53"/>
    </row>
    <row r="113" spans="30:54" ht="15">
      <c r="AD113" s="82"/>
      <c r="AE113" s="53"/>
      <c r="AF113" s="53"/>
      <c r="AG113" s="53"/>
      <c r="AH113" s="53"/>
      <c r="AI113" s="53"/>
      <c r="AJ113" s="53"/>
      <c r="AK113" s="83"/>
      <c r="AX113" s="53"/>
      <c r="AY113" s="53"/>
      <c r="AZ113" s="53"/>
      <c r="BA113" s="53"/>
      <c r="BB113" s="53"/>
    </row>
    <row r="114" spans="30:54" ht="15">
      <c r="AD114" s="82"/>
      <c r="AE114" s="53"/>
      <c r="AF114" s="53"/>
      <c r="AG114" s="53"/>
      <c r="AH114" s="53"/>
      <c r="AI114" s="53"/>
      <c r="AJ114" s="53"/>
      <c r="AK114" s="83"/>
      <c r="AX114" s="53"/>
      <c r="AY114" s="53"/>
      <c r="AZ114" s="53"/>
      <c r="BA114" s="53"/>
      <c r="BB114" s="53"/>
    </row>
    <row r="115" spans="30:54" ht="15">
      <c r="AD115" s="82"/>
      <c r="AE115" s="53"/>
      <c r="AF115" s="53"/>
      <c r="AG115" s="53"/>
      <c r="AH115" s="53"/>
      <c r="AI115" s="53"/>
      <c r="AJ115" s="53"/>
      <c r="AK115" s="83"/>
      <c r="AX115" s="53"/>
      <c r="AY115" s="53"/>
      <c r="AZ115" s="53"/>
      <c r="BA115" s="53"/>
      <c r="BB115" s="53"/>
    </row>
    <row r="116" spans="30:54" ht="15">
      <c r="AD116" s="82"/>
      <c r="AE116" s="53"/>
      <c r="AF116" s="53"/>
      <c r="AG116" s="53"/>
      <c r="AH116" s="53"/>
      <c r="AI116" s="53"/>
      <c r="AJ116" s="53"/>
      <c r="AK116" s="83"/>
      <c r="AX116" s="53"/>
      <c r="AY116" s="53"/>
      <c r="AZ116" s="53"/>
      <c r="BA116" s="53"/>
      <c r="BB116" s="53"/>
    </row>
    <row r="117" spans="30:54" ht="15">
      <c r="AD117" s="82"/>
      <c r="AE117" s="53"/>
      <c r="AF117" s="53"/>
      <c r="AG117" s="53"/>
      <c r="AH117" s="53"/>
      <c r="AI117" s="53"/>
      <c r="AJ117" s="53"/>
      <c r="AK117" s="83"/>
      <c r="AX117" s="53"/>
      <c r="AY117" s="53"/>
      <c r="AZ117" s="53"/>
      <c r="BA117" s="53"/>
      <c r="BB117" s="53"/>
    </row>
    <row r="118" spans="30:54" ht="15">
      <c r="AD118" s="82"/>
      <c r="AE118" s="53"/>
      <c r="AF118" s="53"/>
      <c r="AG118" s="53"/>
      <c r="AH118" s="53"/>
      <c r="AI118" s="53"/>
      <c r="AJ118" s="53"/>
      <c r="AK118" s="83"/>
      <c r="AX118" s="53"/>
      <c r="AY118" s="53"/>
      <c r="AZ118" s="53"/>
      <c r="BA118" s="53"/>
      <c r="BB118" s="53"/>
    </row>
    <row r="119" spans="30:54" ht="15">
      <c r="AD119" s="82"/>
      <c r="AE119" s="53"/>
      <c r="AF119" s="53"/>
      <c r="AG119" s="53"/>
      <c r="AH119" s="53"/>
      <c r="AI119" s="53"/>
      <c r="AJ119" s="53"/>
      <c r="AK119" s="83"/>
      <c r="AX119" s="53"/>
      <c r="AY119" s="53"/>
      <c r="AZ119" s="53"/>
      <c r="BA119" s="53"/>
      <c r="BB119" s="53"/>
    </row>
    <row r="120" spans="30:54" ht="15">
      <c r="AD120" s="82"/>
      <c r="AE120" s="53"/>
      <c r="AF120" s="53"/>
      <c r="AG120" s="53"/>
      <c r="AH120" s="53"/>
      <c r="AI120" s="53"/>
      <c r="AJ120" s="53"/>
      <c r="AK120" s="83"/>
      <c r="AX120" s="53"/>
      <c r="AY120" s="53"/>
      <c r="AZ120" s="53"/>
      <c r="BA120" s="53"/>
      <c r="BB120" s="53"/>
    </row>
    <row r="121" spans="30:54" ht="15">
      <c r="AD121" s="82"/>
      <c r="AE121" s="53"/>
      <c r="AF121" s="53"/>
      <c r="AG121" s="53"/>
      <c r="AH121" s="53"/>
      <c r="AI121" s="53"/>
      <c r="AJ121" s="53"/>
      <c r="AK121" s="83"/>
      <c r="AX121" s="53"/>
      <c r="AY121" s="53"/>
      <c r="AZ121" s="53"/>
      <c r="BA121" s="53"/>
      <c r="BB121" s="53"/>
    </row>
    <row r="122" spans="30:54" ht="15">
      <c r="AD122" s="82"/>
      <c r="AE122" s="53"/>
      <c r="AF122" s="53"/>
      <c r="AG122" s="53"/>
      <c r="AH122" s="53"/>
      <c r="AI122" s="53"/>
      <c r="AJ122" s="53"/>
      <c r="AK122" s="83"/>
      <c r="AX122" s="53"/>
      <c r="AY122" s="53"/>
      <c r="AZ122" s="53"/>
      <c r="BA122" s="53"/>
      <c r="BB122" s="53"/>
    </row>
    <row r="123" spans="30:54" ht="15">
      <c r="AD123" s="82"/>
      <c r="AE123" s="53"/>
      <c r="AF123" s="53"/>
      <c r="AG123" s="53"/>
      <c r="AH123" s="53"/>
      <c r="AI123" s="53"/>
      <c r="AJ123" s="53"/>
      <c r="AK123" s="83"/>
      <c r="AX123" s="53"/>
      <c r="AY123" s="53"/>
      <c r="AZ123" s="53"/>
      <c r="BA123" s="53"/>
      <c r="BB123" s="53"/>
    </row>
    <row r="124" spans="30:54" ht="15">
      <c r="AD124" s="82"/>
      <c r="AE124" s="53"/>
      <c r="AF124" s="53"/>
      <c r="AG124" s="53"/>
      <c r="AH124" s="53"/>
      <c r="AI124" s="53"/>
      <c r="AJ124" s="53"/>
      <c r="AK124" s="83"/>
      <c r="AX124" s="53"/>
      <c r="AY124" s="53"/>
      <c r="AZ124" s="53"/>
      <c r="BA124" s="53"/>
      <c r="BB124" s="53"/>
    </row>
    <row r="125" spans="30:54" ht="15">
      <c r="AD125" s="82"/>
      <c r="AE125" s="53"/>
      <c r="AF125" s="53"/>
      <c r="AG125" s="53"/>
      <c r="AH125" s="53"/>
      <c r="AI125" s="53"/>
      <c r="AJ125" s="53"/>
      <c r="AK125" s="83"/>
      <c r="AX125" s="53"/>
      <c r="AY125" s="53"/>
      <c r="AZ125" s="53"/>
      <c r="BA125" s="53"/>
      <c r="BB125" s="53"/>
    </row>
    <row r="126" spans="30:54" ht="15">
      <c r="AD126" s="82"/>
      <c r="AE126" s="53"/>
      <c r="AF126" s="53"/>
      <c r="AG126" s="53"/>
      <c r="AH126" s="53"/>
      <c r="AI126" s="53"/>
      <c r="AJ126" s="53"/>
      <c r="AK126" s="83"/>
      <c r="AX126" s="53"/>
      <c r="AY126" s="53"/>
      <c r="AZ126" s="53"/>
      <c r="BA126" s="53"/>
      <c r="BB126" s="53"/>
    </row>
    <row r="127" spans="30:54" ht="15">
      <c r="AD127" s="82"/>
      <c r="AE127" s="53"/>
      <c r="AF127" s="53"/>
      <c r="AG127" s="53"/>
      <c r="AH127" s="53"/>
      <c r="AI127" s="53"/>
      <c r="AJ127" s="53"/>
      <c r="AK127" s="83"/>
      <c r="AX127" s="53"/>
      <c r="AY127" s="53"/>
      <c r="AZ127" s="53"/>
      <c r="BA127" s="53"/>
      <c r="BB127" s="53"/>
    </row>
    <row r="128" spans="30:54" ht="15">
      <c r="AD128" s="82"/>
      <c r="AE128" s="53"/>
      <c r="AF128" s="53"/>
      <c r="AG128" s="53"/>
      <c r="AH128" s="53"/>
      <c r="AI128" s="53"/>
      <c r="AJ128" s="53"/>
      <c r="AK128" s="83"/>
      <c r="AX128" s="53"/>
      <c r="AY128" s="53"/>
      <c r="AZ128" s="53"/>
      <c r="BA128" s="53"/>
      <c r="BB128" s="53"/>
    </row>
    <row r="129" spans="30:54" ht="15">
      <c r="AD129" s="82"/>
      <c r="AE129" s="53"/>
      <c r="AF129" s="53"/>
      <c r="AG129" s="53"/>
      <c r="AH129" s="53"/>
      <c r="AI129" s="53"/>
      <c r="AJ129" s="53"/>
      <c r="AK129" s="83"/>
      <c r="AX129" s="53"/>
      <c r="AY129" s="53"/>
      <c r="AZ129" s="53"/>
      <c r="BA129" s="53"/>
      <c r="BB129" s="53"/>
    </row>
    <row r="130" spans="30:54" ht="15">
      <c r="AD130" s="82"/>
      <c r="AE130" s="53"/>
      <c r="AF130" s="53"/>
      <c r="AG130" s="53"/>
      <c r="AH130" s="53"/>
      <c r="AI130" s="53"/>
      <c r="AJ130" s="53"/>
      <c r="AK130" s="83"/>
      <c r="AX130" s="53"/>
      <c r="AY130" s="53"/>
      <c r="AZ130" s="53"/>
      <c r="BA130" s="53"/>
      <c r="BB130" s="53"/>
    </row>
    <row r="131" spans="30:54" ht="15">
      <c r="AD131" s="82"/>
      <c r="AE131" s="53"/>
      <c r="AF131" s="53"/>
      <c r="AG131" s="53"/>
      <c r="AH131" s="53"/>
      <c r="AI131" s="53"/>
      <c r="AJ131" s="53"/>
      <c r="AK131" s="83"/>
      <c r="AX131" s="53"/>
      <c r="AY131" s="53"/>
      <c r="AZ131" s="53"/>
      <c r="BA131" s="53"/>
      <c r="BB131" s="53"/>
    </row>
    <row r="132" spans="30:54" ht="15">
      <c r="AD132" s="82"/>
      <c r="AE132" s="53"/>
      <c r="AF132" s="53"/>
      <c r="AG132" s="53"/>
      <c r="AH132" s="53"/>
      <c r="AI132" s="53"/>
      <c r="AJ132" s="53"/>
      <c r="AK132" s="83"/>
      <c r="AX132" s="53"/>
      <c r="AY132" s="53"/>
      <c r="AZ132" s="53"/>
      <c r="BA132" s="53"/>
      <c r="BB132" s="53"/>
    </row>
    <row r="133" spans="30:54" ht="15">
      <c r="AD133" s="82"/>
      <c r="AE133" s="53"/>
      <c r="AF133" s="53"/>
      <c r="AG133" s="53"/>
      <c r="AH133" s="53"/>
      <c r="AI133" s="53"/>
      <c r="AJ133" s="53"/>
      <c r="AK133" s="83"/>
      <c r="AX133" s="53"/>
      <c r="AY133" s="53"/>
      <c r="AZ133" s="53"/>
      <c r="BA133" s="53"/>
      <c r="BB133" s="53"/>
    </row>
    <row r="134" spans="30:54" ht="15">
      <c r="AD134" s="82"/>
      <c r="AE134" s="53"/>
      <c r="AF134" s="53"/>
      <c r="AG134" s="53"/>
      <c r="AH134" s="53"/>
      <c r="AI134" s="53"/>
      <c r="AJ134" s="53"/>
      <c r="AK134" s="83"/>
      <c r="AX134" s="53"/>
      <c r="AY134" s="53"/>
      <c r="AZ134" s="53"/>
      <c r="BA134" s="53"/>
      <c r="BB134" s="53"/>
    </row>
    <row r="135" spans="30:54" ht="15">
      <c r="AD135" s="82"/>
      <c r="AE135" s="53"/>
      <c r="AF135" s="53"/>
      <c r="AG135" s="53"/>
      <c r="AH135" s="53"/>
      <c r="AI135" s="53"/>
      <c r="AJ135" s="53"/>
      <c r="AK135" s="83"/>
      <c r="AX135" s="53"/>
      <c r="AY135" s="53"/>
      <c r="AZ135" s="53"/>
      <c r="BA135" s="53"/>
      <c r="BB135" s="53"/>
    </row>
    <row r="136" spans="30:54" ht="15">
      <c r="AD136" s="82"/>
      <c r="AE136" s="53"/>
      <c r="AF136" s="53"/>
      <c r="AG136" s="53"/>
      <c r="AH136" s="53"/>
      <c r="AI136" s="53"/>
      <c r="AJ136" s="53"/>
      <c r="AK136" s="83"/>
      <c r="AX136" s="53"/>
      <c r="AY136" s="53"/>
      <c r="AZ136" s="53"/>
      <c r="BA136" s="53"/>
      <c r="BB136" s="53"/>
    </row>
    <row r="137" spans="30:54" ht="15">
      <c r="AD137" s="82"/>
      <c r="AE137" s="53"/>
      <c r="AF137" s="53"/>
      <c r="AG137" s="53"/>
      <c r="AH137" s="53"/>
      <c r="AI137" s="53"/>
      <c r="AJ137" s="53"/>
      <c r="AK137" s="83"/>
      <c r="AX137" s="53"/>
      <c r="AY137" s="53"/>
      <c r="AZ137" s="53"/>
      <c r="BA137" s="53"/>
      <c r="BB137" s="53"/>
    </row>
    <row r="138" spans="30:54" ht="15">
      <c r="AD138" s="82"/>
      <c r="AE138" s="53"/>
      <c r="AF138" s="53"/>
      <c r="AG138" s="53"/>
      <c r="AH138" s="53"/>
      <c r="AI138" s="53"/>
      <c r="AJ138" s="53"/>
      <c r="AK138" s="83"/>
      <c r="AX138" s="53"/>
      <c r="AY138" s="53"/>
      <c r="AZ138" s="53"/>
      <c r="BA138" s="53"/>
      <c r="BB138" s="53"/>
    </row>
    <row r="139" spans="30:54" ht="15">
      <c r="AD139" s="82"/>
      <c r="AE139" s="53"/>
      <c r="AF139" s="53"/>
      <c r="AG139" s="53"/>
      <c r="AH139" s="53"/>
      <c r="AI139" s="53"/>
      <c r="AJ139" s="53"/>
      <c r="AK139" s="83"/>
      <c r="AX139" s="53"/>
      <c r="AY139" s="53"/>
      <c r="AZ139" s="53"/>
      <c r="BA139" s="53"/>
      <c r="BB139" s="53"/>
    </row>
    <row r="140" spans="30:54" ht="15">
      <c r="AD140" s="82"/>
      <c r="AE140" s="53"/>
      <c r="AF140" s="53"/>
      <c r="AG140" s="53"/>
      <c r="AH140" s="53"/>
      <c r="AI140" s="53"/>
      <c r="AJ140" s="53"/>
      <c r="AK140" s="83"/>
      <c r="AX140" s="53"/>
      <c r="AY140" s="53"/>
      <c r="AZ140" s="53"/>
      <c r="BA140" s="53"/>
      <c r="BB140" s="53"/>
    </row>
    <row r="141" spans="30:54" ht="15">
      <c r="AD141" s="82"/>
      <c r="AE141" s="53"/>
      <c r="AF141" s="53"/>
      <c r="AG141" s="53"/>
      <c r="AH141" s="53"/>
      <c r="AI141" s="53"/>
      <c r="AJ141" s="53"/>
      <c r="AK141" s="83"/>
      <c r="AX141" s="53"/>
      <c r="AY141" s="53"/>
      <c r="AZ141" s="53"/>
      <c r="BA141" s="53"/>
      <c r="BB141" s="53"/>
    </row>
    <row r="142" spans="30:54" ht="15">
      <c r="AD142" s="82"/>
      <c r="AE142" s="53"/>
      <c r="AF142" s="53"/>
      <c r="AG142" s="53"/>
      <c r="AH142" s="53"/>
      <c r="AI142" s="53"/>
      <c r="AJ142" s="53"/>
      <c r="AK142" s="83"/>
      <c r="AX142" s="53"/>
      <c r="AY142" s="53"/>
      <c r="AZ142" s="53"/>
      <c r="BA142" s="53"/>
      <c r="BB142" s="53"/>
    </row>
    <row r="143" spans="30:54" ht="15">
      <c r="AD143" s="82"/>
      <c r="AE143" s="53"/>
      <c r="AF143" s="53"/>
      <c r="AG143" s="53"/>
      <c r="AH143" s="53"/>
      <c r="AI143" s="53"/>
      <c r="AJ143" s="53"/>
      <c r="AK143" s="83"/>
      <c r="AX143" s="53"/>
      <c r="AY143" s="53"/>
      <c r="AZ143" s="53"/>
      <c r="BA143" s="53"/>
      <c r="BB143" s="53"/>
    </row>
    <row r="144" spans="30:54" ht="15">
      <c r="AD144" s="82"/>
      <c r="AE144" s="53"/>
      <c r="AF144" s="53"/>
      <c r="AG144" s="53"/>
      <c r="AH144" s="53"/>
      <c r="AI144" s="53"/>
      <c r="AJ144" s="53"/>
      <c r="AK144" s="83"/>
      <c r="AX144" s="53"/>
      <c r="AY144" s="53"/>
      <c r="AZ144" s="53"/>
      <c r="BA144" s="53"/>
      <c r="BB144" s="53"/>
    </row>
    <row r="145" spans="30:54" ht="15">
      <c r="AD145" s="82"/>
      <c r="AE145" s="53"/>
      <c r="AF145" s="53"/>
      <c r="AG145" s="53"/>
      <c r="AH145" s="53"/>
      <c r="AI145" s="53"/>
      <c r="AJ145" s="53"/>
      <c r="AK145" s="83"/>
      <c r="AX145" s="53"/>
      <c r="AY145" s="53"/>
      <c r="AZ145" s="53"/>
      <c r="BA145" s="53"/>
      <c r="BB145" s="53"/>
    </row>
    <row r="146" spans="30:54" ht="15">
      <c r="AD146" s="82"/>
      <c r="AE146" s="53"/>
      <c r="AF146" s="53"/>
      <c r="AG146" s="53"/>
      <c r="AH146" s="53"/>
      <c r="AI146" s="53"/>
      <c r="AJ146" s="53"/>
      <c r="AK146" s="83"/>
      <c r="AX146" s="53"/>
      <c r="AY146" s="53"/>
      <c r="AZ146" s="53"/>
      <c r="BA146" s="53"/>
      <c r="BB146" s="53"/>
    </row>
    <row r="147" spans="30:54" ht="15">
      <c r="AD147" s="82"/>
      <c r="AE147" s="53"/>
      <c r="AF147" s="53"/>
      <c r="AG147" s="53"/>
      <c r="AH147" s="53"/>
      <c r="AI147" s="53"/>
      <c r="AJ147" s="53"/>
      <c r="AK147" s="83"/>
      <c r="AX147" s="53"/>
      <c r="AY147" s="53"/>
      <c r="AZ147" s="53"/>
      <c r="BA147" s="53"/>
      <c r="BB147" s="53"/>
    </row>
    <row r="148" spans="30:54" ht="15">
      <c r="AD148" s="82"/>
      <c r="AE148" s="53"/>
      <c r="AF148" s="53"/>
      <c r="AG148" s="53"/>
      <c r="AH148" s="53"/>
      <c r="AI148" s="53"/>
      <c r="AJ148" s="53"/>
      <c r="AK148" s="83"/>
      <c r="AX148" s="53"/>
      <c r="AY148" s="53"/>
      <c r="AZ148" s="53"/>
      <c r="BA148" s="53"/>
      <c r="BB148" s="53"/>
    </row>
    <row r="149" spans="30:54" ht="15">
      <c r="AD149" s="82"/>
      <c r="AE149" s="53"/>
      <c r="AF149" s="53"/>
      <c r="AG149" s="53"/>
      <c r="AH149" s="53"/>
      <c r="AI149" s="53"/>
      <c r="AJ149" s="53"/>
      <c r="AK149" s="83"/>
      <c r="AX149" s="53"/>
      <c r="AY149" s="53"/>
      <c r="AZ149" s="53"/>
      <c r="BA149" s="53"/>
      <c r="BB149" s="53"/>
    </row>
    <row r="150" spans="30:54" ht="15">
      <c r="AD150" s="82"/>
      <c r="AE150" s="53"/>
      <c r="AF150" s="53"/>
      <c r="AG150" s="53"/>
      <c r="AH150" s="53"/>
      <c r="AI150" s="53"/>
      <c r="AJ150" s="53"/>
      <c r="AK150" s="83"/>
      <c r="AX150" s="53"/>
      <c r="AY150" s="53"/>
      <c r="AZ150" s="53"/>
      <c r="BA150" s="53"/>
      <c r="BB150" s="53"/>
    </row>
    <row r="151" spans="30:54" ht="15">
      <c r="AD151" s="82"/>
      <c r="AE151" s="53"/>
      <c r="AF151" s="53"/>
      <c r="AG151" s="53"/>
      <c r="AH151" s="53"/>
      <c r="AI151" s="53"/>
      <c r="AJ151" s="53"/>
      <c r="AK151" s="83"/>
      <c r="AX151" s="53"/>
      <c r="AY151" s="53"/>
      <c r="AZ151" s="53"/>
      <c r="BA151" s="53"/>
      <c r="BB151" s="53"/>
    </row>
    <row r="152" spans="30:54" ht="15">
      <c r="AD152" s="82"/>
      <c r="AE152" s="53"/>
      <c r="AF152" s="53"/>
      <c r="AG152" s="53"/>
      <c r="AH152" s="53"/>
      <c r="AI152" s="53"/>
      <c r="AJ152" s="53"/>
      <c r="AK152" s="83"/>
      <c r="AX152" s="53"/>
      <c r="AY152" s="53"/>
      <c r="AZ152" s="53"/>
      <c r="BA152" s="53"/>
      <c r="BB152" s="53"/>
    </row>
    <row r="153" spans="30:54" ht="15">
      <c r="AD153" s="82"/>
      <c r="AE153" s="53"/>
      <c r="AF153" s="53"/>
      <c r="AG153" s="53"/>
      <c r="AH153" s="53"/>
      <c r="AI153" s="53"/>
      <c r="AJ153" s="53"/>
      <c r="AK153" s="83"/>
      <c r="AX153" s="53"/>
      <c r="AY153" s="53"/>
      <c r="AZ153" s="53"/>
      <c r="BA153" s="53"/>
      <c r="BB153" s="53"/>
    </row>
    <row r="154" spans="30:54" ht="15">
      <c r="AD154" s="82"/>
      <c r="AE154" s="53"/>
      <c r="AF154" s="53"/>
      <c r="AG154" s="53"/>
      <c r="AH154" s="53"/>
      <c r="AI154" s="53"/>
      <c r="AJ154" s="53"/>
      <c r="AK154" s="83"/>
      <c r="AX154" s="53"/>
      <c r="AY154" s="53"/>
      <c r="AZ154" s="53"/>
      <c r="BA154" s="53"/>
      <c r="BB154" s="53"/>
    </row>
    <row r="155" spans="30:54" ht="15">
      <c r="AD155" s="82"/>
      <c r="AE155" s="53"/>
      <c r="AF155" s="53"/>
      <c r="AG155" s="53"/>
      <c r="AH155" s="53"/>
      <c r="AI155" s="53"/>
      <c r="AJ155" s="53"/>
      <c r="AK155" s="83"/>
      <c r="AX155" s="53"/>
      <c r="AY155" s="53"/>
      <c r="AZ155" s="53"/>
      <c r="BA155" s="53"/>
      <c r="BB155" s="53"/>
    </row>
    <row r="156" spans="30:54" ht="15">
      <c r="AD156" s="82"/>
      <c r="AE156" s="53"/>
      <c r="AF156" s="53"/>
      <c r="AG156" s="53"/>
      <c r="AH156" s="53"/>
      <c r="AI156" s="53"/>
      <c r="AJ156" s="53"/>
      <c r="AK156" s="83"/>
      <c r="AX156" s="53"/>
      <c r="AY156" s="53"/>
      <c r="AZ156" s="53"/>
      <c r="BA156" s="53"/>
      <c r="BB156" s="53"/>
    </row>
    <row r="157" spans="30:54" ht="15">
      <c r="AD157" s="82"/>
      <c r="AE157" s="53"/>
      <c r="AF157" s="53"/>
      <c r="AG157" s="53"/>
      <c r="AH157" s="53"/>
      <c r="AI157" s="53"/>
      <c r="AJ157" s="53"/>
      <c r="AK157" s="83"/>
      <c r="AX157" s="53"/>
      <c r="AY157" s="53"/>
      <c r="AZ157" s="53"/>
      <c r="BA157" s="53"/>
      <c r="BB157" s="53"/>
    </row>
    <row r="158" spans="30:54" ht="15">
      <c r="AD158" s="82"/>
      <c r="AE158" s="53"/>
      <c r="AF158" s="53"/>
      <c r="AG158" s="53"/>
      <c r="AH158" s="53"/>
      <c r="AI158" s="53"/>
      <c r="AJ158" s="53"/>
      <c r="AK158" s="83"/>
      <c r="AX158" s="53"/>
      <c r="AY158" s="53"/>
      <c r="AZ158" s="53"/>
      <c r="BA158" s="53"/>
      <c r="BB158" s="53"/>
    </row>
    <row r="159" spans="30:54" ht="15">
      <c r="AD159" s="82"/>
      <c r="AE159" s="53"/>
      <c r="AF159" s="53"/>
      <c r="AG159" s="53"/>
      <c r="AH159" s="53"/>
      <c r="AI159" s="53"/>
      <c r="AJ159" s="53"/>
      <c r="AK159" s="83"/>
      <c r="AX159" s="53"/>
      <c r="AY159" s="53"/>
      <c r="AZ159" s="53"/>
      <c r="BA159" s="53"/>
      <c r="BB159" s="53"/>
    </row>
    <row r="160" spans="30:54" ht="15">
      <c r="AD160" s="82"/>
      <c r="AE160" s="53"/>
      <c r="AF160" s="53"/>
      <c r="AG160" s="53"/>
      <c r="AH160" s="53"/>
      <c r="AI160" s="53"/>
      <c r="AJ160" s="53"/>
      <c r="AK160" s="83"/>
      <c r="AX160" s="53"/>
      <c r="AY160" s="53"/>
      <c r="AZ160" s="53"/>
      <c r="BA160" s="53"/>
      <c r="BB160" s="53"/>
    </row>
    <row r="161" spans="30:54" ht="15">
      <c r="AD161" s="82"/>
      <c r="AE161" s="53"/>
      <c r="AF161" s="53"/>
      <c r="AG161" s="53"/>
      <c r="AH161" s="53"/>
      <c r="AI161" s="53"/>
      <c r="AJ161" s="53"/>
      <c r="AK161" s="83"/>
      <c r="AX161" s="53"/>
      <c r="AY161" s="53"/>
      <c r="AZ161" s="53"/>
      <c r="BA161" s="53"/>
      <c r="BB161" s="53"/>
    </row>
    <row r="162" spans="30:54" ht="15">
      <c r="AD162" s="82"/>
      <c r="AE162" s="53"/>
      <c r="AF162" s="53"/>
      <c r="AG162" s="53"/>
      <c r="AH162" s="53"/>
      <c r="AI162" s="53"/>
      <c r="AJ162" s="53"/>
      <c r="AK162" s="83"/>
      <c r="AX162" s="53"/>
      <c r="AY162" s="53"/>
      <c r="AZ162" s="53"/>
      <c r="BA162" s="53"/>
      <c r="BB162" s="53"/>
    </row>
    <row r="163" spans="30:54" ht="15">
      <c r="AD163" s="82"/>
      <c r="AE163" s="53"/>
      <c r="AF163" s="53"/>
      <c r="AG163" s="53"/>
      <c r="AH163" s="53"/>
      <c r="AI163" s="53"/>
      <c r="AJ163" s="53"/>
      <c r="AK163" s="83"/>
      <c r="AX163" s="53"/>
      <c r="AY163" s="53"/>
      <c r="AZ163" s="53"/>
      <c r="BA163" s="53"/>
      <c r="BB163" s="53"/>
    </row>
    <row r="164" spans="30:54" ht="15">
      <c r="AD164" s="82"/>
      <c r="AE164" s="53"/>
      <c r="AF164" s="53"/>
      <c r="AG164" s="53"/>
      <c r="AH164" s="53"/>
      <c r="AI164" s="53"/>
      <c r="AJ164" s="53"/>
      <c r="AK164" s="83"/>
      <c r="AX164" s="53"/>
      <c r="AY164" s="53"/>
      <c r="AZ164" s="53"/>
      <c r="BA164" s="53"/>
      <c r="BB164" s="53"/>
    </row>
    <row r="165" spans="30:54" ht="15">
      <c r="AD165" s="82"/>
      <c r="AE165" s="53"/>
      <c r="AF165" s="53"/>
      <c r="AG165" s="53"/>
      <c r="AH165" s="53"/>
      <c r="AI165" s="53"/>
      <c r="AJ165" s="53"/>
      <c r="AK165" s="83"/>
      <c r="AX165" s="53"/>
      <c r="AY165" s="53"/>
      <c r="AZ165" s="53"/>
      <c r="BA165" s="53"/>
      <c r="BB165" s="53"/>
    </row>
    <row r="166" spans="30:54" ht="15">
      <c r="AD166" s="82"/>
      <c r="AE166" s="53"/>
      <c r="AF166" s="53"/>
      <c r="AG166" s="53"/>
      <c r="AH166" s="53"/>
      <c r="AI166" s="53"/>
      <c r="AJ166" s="53"/>
      <c r="AK166" s="83"/>
      <c r="AX166" s="53"/>
      <c r="AY166" s="53"/>
      <c r="AZ166" s="53"/>
      <c r="BA166" s="53"/>
      <c r="BB166" s="53"/>
    </row>
    <row r="167" spans="30:54" ht="15">
      <c r="AD167" s="82"/>
      <c r="AE167" s="53"/>
      <c r="AF167" s="53"/>
      <c r="AG167" s="53"/>
      <c r="AH167" s="53"/>
      <c r="AI167" s="53"/>
      <c r="AJ167" s="53"/>
      <c r="AK167" s="83"/>
      <c r="AX167" s="53"/>
      <c r="AY167" s="53"/>
      <c r="AZ167" s="53"/>
      <c r="BA167" s="53"/>
      <c r="BB167" s="53"/>
    </row>
    <row r="168" spans="30:54" ht="15">
      <c r="AD168" s="82"/>
      <c r="AE168" s="53"/>
      <c r="AF168" s="53"/>
      <c r="AG168" s="53"/>
      <c r="AH168" s="53"/>
      <c r="AI168" s="53"/>
      <c r="AJ168" s="53"/>
      <c r="AK168" s="83"/>
      <c r="AX168" s="53"/>
      <c r="AY168" s="53"/>
      <c r="AZ168" s="53"/>
      <c r="BA168" s="53"/>
      <c r="BB168" s="53"/>
    </row>
    <row r="169" spans="30:54" ht="15">
      <c r="AD169" s="82"/>
      <c r="AE169" s="53"/>
      <c r="AF169" s="53"/>
      <c r="AG169" s="53"/>
      <c r="AH169" s="53"/>
      <c r="AI169" s="53"/>
      <c r="AJ169" s="53"/>
      <c r="AK169" s="83"/>
      <c r="AX169" s="53"/>
      <c r="AY169" s="53"/>
      <c r="AZ169" s="53"/>
      <c r="BA169" s="53"/>
      <c r="BB169" s="53"/>
    </row>
    <row r="170" spans="30:54" ht="15">
      <c r="AD170" s="82"/>
      <c r="AE170" s="53"/>
      <c r="AF170" s="53"/>
      <c r="AG170" s="53"/>
      <c r="AH170" s="53"/>
      <c r="AI170" s="53"/>
      <c r="AJ170" s="53"/>
      <c r="AK170" s="83"/>
      <c r="AX170" s="53"/>
      <c r="AY170" s="53"/>
      <c r="AZ170" s="53"/>
      <c r="BA170" s="53"/>
      <c r="BB170" s="53"/>
    </row>
    <row r="171" spans="30:54" ht="15">
      <c r="AD171" s="82"/>
      <c r="AE171" s="53"/>
      <c r="AF171" s="53"/>
      <c r="AG171" s="53"/>
      <c r="AH171" s="53"/>
      <c r="AI171" s="53"/>
      <c r="AJ171" s="53"/>
      <c r="AK171" s="83"/>
      <c r="AX171" s="53"/>
      <c r="AY171" s="53"/>
      <c r="AZ171" s="53"/>
      <c r="BA171" s="53"/>
      <c r="BB171" s="53"/>
    </row>
    <row r="172" spans="30:54" ht="15">
      <c r="AD172" s="82"/>
      <c r="AE172" s="53"/>
      <c r="AF172" s="53"/>
      <c r="AG172" s="53"/>
      <c r="AH172" s="53"/>
      <c r="AI172" s="53"/>
      <c r="AJ172" s="53"/>
      <c r="AK172" s="83"/>
      <c r="AX172" s="53"/>
      <c r="AY172" s="53"/>
      <c r="AZ172" s="53"/>
      <c r="BA172" s="53"/>
      <c r="BB172" s="53"/>
    </row>
    <row r="173" spans="30:54" ht="15">
      <c r="AD173" s="82"/>
      <c r="AE173" s="53"/>
      <c r="AF173" s="53"/>
      <c r="AG173" s="53"/>
      <c r="AH173" s="53"/>
      <c r="AI173" s="53"/>
      <c r="AJ173" s="53"/>
      <c r="AK173" s="83"/>
      <c r="AX173" s="53"/>
      <c r="AY173" s="53"/>
      <c r="AZ173" s="53"/>
      <c r="BA173" s="53"/>
      <c r="BB173" s="53"/>
    </row>
    <row r="174" spans="30:54" ht="15">
      <c r="AD174" s="82"/>
      <c r="AE174" s="53"/>
      <c r="AF174" s="53"/>
      <c r="AG174" s="53"/>
      <c r="AH174" s="53"/>
      <c r="AI174" s="53"/>
      <c r="AJ174" s="53"/>
      <c r="AK174" s="83"/>
      <c r="AX174" s="53"/>
      <c r="AY174" s="53"/>
      <c r="AZ174" s="53"/>
      <c r="BA174" s="53"/>
      <c r="BB174" s="53"/>
    </row>
    <row r="175" spans="30:54" ht="15">
      <c r="AD175" s="82"/>
      <c r="AE175" s="53"/>
      <c r="AF175" s="53"/>
      <c r="AG175" s="53"/>
      <c r="AH175" s="53"/>
      <c r="AI175" s="53"/>
      <c r="AJ175" s="53"/>
      <c r="AK175" s="83"/>
      <c r="AX175" s="53"/>
      <c r="AY175" s="53"/>
      <c r="AZ175" s="53"/>
      <c r="BA175" s="53"/>
      <c r="BB175" s="53"/>
    </row>
    <row r="176" spans="30:54" ht="15">
      <c r="AD176" s="82"/>
      <c r="AE176" s="53"/>
      <c r="AF176" s="53"/>
      <c r="AG176" s="53"/>
      <c r="AH176" s="53"/>
      <c r="AI176" s="53"/>
      <c r="AJ176" s="53"/>
      <c r="AK176" s="83"/>
      <c r="AX176" s="53"/>
      <c r="AY176" s="53"/>
      <c r="AZ176" s="53"/>
      <c r="BA176" s="53"/>
      <c r="BB176" s="53"/>
    </row>
    <row r="177" spans="30:54" ht="15">
      <c r="AD177" s="82"/>
      <c r="AE177" s="53"/>
      <c r="AF177" s="53"/>
      <c r="AG177" s="53"/>
      <c r="AH177" s="53"/>
      <c r="AI177" s="53"/>
      <c r="AJ177" s="53"/>
      <c r="AK177" s="83"/>
      <c r="AX177" s="53"/>
      <c r="AY177" s="53"/>
      <c r="AZ177" s="53"/>
      <c r="BA177" s="53"/>
      <c r="BB177" s="53"/>
    </row>
    <row r="178" spans="30:54" ht="15">
      <c r="AD178" s="82"/>
      <c r="AE178" s="53"/>
      <c r="AF178" s="53"/>
      <c r="AG178" s="53"/>
      <c r="AH178" s="53"/>
      <c r="AI178" s="53"/>
      <c r="AJ178" s="53"/>
      <c r="AK178" s="83"/>
      <c r="AX178" s="53"/>
      <c r="AY178" s="53"/>
      <c r="AZ178" s="53"/>
      <c r="BA178" s="53"/>
      <c r="BB178" s="53"/>
    </row>
    <row r="179" spans="30:54" ht="15">
      <c r="AD179" s="82"/>
      <c r="AE179" s="53"/>
      <c r="AF179" s="53"/>
      <c r="AG179" s="53"/>
      <c r="AH179" s="53"/>
      <c r="AI179" s="53"/>
      <c r="AJ179" s="53"/>
      <c r="AK179" s="83"/>
      <c r="AX179" s="53"/>
      <c r="AY179" s="53"/>
      <c r="AZ179" s="53"/>
      <c r="BA179" s="53"/>
      <c r="BB179" s="53"/>
    </row>
    <row r="180" spans="30:54" ht="15">
      <c r="AD180" s="82"/>
      <c r="AE180" s="53"/>
      <c r="AF180" s="53"/>
      <c r="AG180" s="53"/>
      <c r="AH180" s="53"/>
      <c r="AI180" s="53"/>
      <c r="AJ180" s="53"/>
      <c r="AK180" s="83"/>
      <c r="AX180" s="53"/>
      <c r="AY180" s="53"/>
      <c r="AZ180" s="53"/>
      <c r="BA180" s="53"/>
      <c r="BB180" s="53"/>
    </row>
    <row r="181" spans="30:54" ht="15">
      <c r="AD181" s="82"/>
      <c r="AE181" s="53"/>
      <c r="AF181" s="53"/>
      <c r="AG181" s="53"/>
      <c r="AH181" s="53"/>
      <c r="AI181" s="53"/>
      <c r="AJ181" s="53"/>
      <c r="AK181" s="83"/>
      <c r="AX181" s="53"/>
      <c r="AY181" s="53"/>
      <c r="AZ181" s="53"/>
      <c r="BA181" s="53"/>
      <c r="BB181" s="53"/>
    </row>
    <row r="182" spans="30:54" ht="15">
      <c r="AD182" s="82"/>
      <c r="AE182" s="53"/>
      <c r="AF182" s="53"/>
      <c r="AG182" s="53"/>
      <c r="AH182" s="53"/>
      <c r="AI182" s="53"/>
      <c r="AJ182" s="53"/>
      <c r="AK182" s="83"/>
      <c r="AX182" s="53"/>
      <c r="AY182" s="53"/>
      <c r="AZ182" s="53"/>
      <c r="BA182" s="53"/>
      <c r="BB182" s="53"/>
    </row>
    <row r="183" spans="30:54" ht="15">
      <c r="AD183" s="82"/>
      <c r="AE183" s="53"/>
      <c r="AF183" s="53"/>
      <c r="AG183" s="53"/>
      <c r="AH183" s="53"/>
      <c r="AI183" s="53"/>
      <c r="AJ183" s="53"/>
      <c r="AK183" s="83"/>
      <c r="AX183" s="53"/>
      <c r="AY183" s="53"/>
      <c r="AZ183" s="53"/>
      <c r="BA183" s="53"/>
      <c r="BB183" s="53"/>
    </row>
    <row r="184" spans="30:54" ht="15">
      <c r="AD184" s="82"/>
      <c r="AE184" s="53"/>
      <c r="AF184" s="53"/>
      <c r="AG184" s="53"/>
      <c r="AH184" s="53"/>
      <c r="AI184" s="53"/>
      <c r="AJ184" s="53"/>
      <c r="AK184" s="83"/>
      <c r="AX184" s="53"/>
      <c r="AY184" s="53"/>
      <c r="AZ184" s="53"/>
      <c r="BA184" s="53"/>
      <c r="BB184" s="53"/>
    </row>
    <row r="185" spans="30:54" ht="15">
      <c r="AD185" s="82"/>
      <c r="AE185" s="53"/>
      <c r="AF185" s="53"/>
      <c r="AG185" s="53"/>
      <c r="AH185" s="53"/>
      <c r="AI185" s="53"/>
      <c r="AJ185" s="53"/>
      <c r="AK185" s="83"/>
      <c r="AX185" s="53"/>
      <c r="AY185" s="53"/>
      <c r="AZ185" s="53"/>
      <c r="BA185" s="53"/>
      <c r="BB185" s="53"/>
    </row>
    <row r="186" spans="30:54" ht="15">
      <c r="AD186" s="82"/>
      <c r="AE186" s="53"/>
      <c r="AF186" s="53"/>
      <c r="AG186" s="53"/>
      <c r="AH186" s="53"/>
      <c r="AI186" s="53"/>
      <c r="AJ186" s="53"/>
      <c r="AK186" s="83"/>
      <c r="AX186" s="53"/>
      <c r="AY186" s="53"/>
      <c r="AZ186" s="53"/>
      <c r="BA186" s="53"/>
      <c r="BB186" s="53"/>
    </row>
    <row r="187" spans="30:54" ht="15">
      <c r="AD187" s="82"/>
      <c r="AE187" s="53"/>
      <c r="AF187" s="53"/>
      <c r="AG187" s="53"/>
      <c r="AH187" s="53"/>
      <c r="AI187" s="53"/>
      <c r="AJ187" s="53"/>
      <c r="AK187" s="83"/>
      <c r="AX187" s="53"/>
      <c r="AY187" s="53"/>
      <c r="AZ187" s="53"/>
      <c r="BA187" s="53"/>
      <c r="BB187" s="53"/>
    </row>
    <row r="188" spans="30:54" ht="15">
      <c r="AD188" s="82"/>
      <c r="AE188" s="53"/>
      <c r="AF188" s="53"/>
      <c r="AG188" s="53"/>
      <c r="AH188" s="53"/>
      <c r="AI188" s="53"/>
      <c r="AJ188" s="53"/>
      <c r="AK188" s="83"/>
      <c r="AX188" s="53"/>
      <c r="AY188" s="53"/>
      <c r="AZ188" s="53"/>
      <c r="BA188" s="53"/>
      <c r="BB188" s="53"/>
    </row>
    <row r="189" spans="30:54" ht="15">
      <c r="AD189" s="82"/>
      <c r="AE189" s="53"/>
      <c r="AF189" s="53"/>
      <c r="AG189" s="53"/>
      <c r="AH189" s="53"/>
      <c r="AI189" s="53"/>
      <c r="AJ189" s="53"/>
      <c r="AK189" s="83"/>
      <c r="AX189" s="53"/>
      <c r="AY189" s="53"/>
      <c r="AZ189" s="53"/>
      <c r="BA189" s="53"/>
      <c r="BB189" s="53"/>
    </row>
    <row r="190" spans="30:54" ht="15">
      <c r="AD190" s="82"/>
      <c r="AE190" s="53"/>
      <c r="AF190" s="53"/>
      <c r="AG190" s="53"/>
      <c r="AH190" s="53"/>
      <c r="AI190" s="53"/>
      <c r="AJ190" s="53"/>
      <c r="AK190" s="83"/>
      <c r="AX190" s="53"/>
      <c r="AY190" s="53"/>
      <c r="AZ190" s="53"/>
      <c r="BA190" s="53"/>
      <c r="BB190" s="53"/>
    </row>
    <row r="191" spans="30:54" ht="15">
      <c r="AD191" s="82"/>
      <c r="AE191" s="53"/>
      <c r="AF191" s="53"/>
      <c r="AG191" s="53"/>
      <c r="AH191" s="53"/>
      <c r="AI191" s="53"/>
      <c r="AJ191" s="53"/>
      <c r="AK191" s="83"/>
      <c r="AX191" s="53"/>
      <c r="AY191" s="53"/>
      <c r="AZ191" s="53"/>
      <c r="BA191" s="53"/>
      <c r="BB191" s="53"/>
    </row>
    <row r="192" spans="30:54" ht="15">
      <c r="AD192" s="82"/>
      <c r="AE192" s="53"/>
      <c r="AF192" s="53"/>
      <c r="AG192" s="53"/>
      <c r="AH192" s="53"/>
      <c r="AI192" s="53"/>
      <c r="AJ192" s="53"/>
      <c r="AK192" s="83"/>
      <c r="AX192" s="53"/>
      <c r="AY192" s="53"/>
      <c r="AZ192" s="53"/>
      <c r="BA192" s="53"/>
      <c r="BB192" s="53"/>
    </row>
    <row r="193" spans="30:54" ht="15">
      <c r="AD193" s="82"/>
      <c r="AE193" s="53"/>
      <c r="AF193" s="53"/>
      <c r="AG193" s="53"/>
      <c r="AH193" s="53"/>
      <c r="AI193" s="53"/>
      <c r="AJ193" s="53"/>
      <c r="AK193" s="83"/>
      <c r="AX193" s="53"/>
      <c r="AY193" s="53"/>
      <c r="AZ193" s="53"/>
      <c r="BA193" s="53"/>
      <c r="BB193" s="53"/>
    </row>
    <row r="194" spans="30:54" ht="15">
      <c r="AD194" s="82"/>
      <c r="AE194" s="53"/>
      <c r="AF194" s="53"/>
      <c r="AG194" s="53"/>
      <c r="AH194" s="53"/>
      <c r="AI194" s="53"/>
      <c r="AJ194" s="53"/>
      <c r="AK194" s="83"/>
      <c r="AX194" s="53"/>
      <c r="AY194" s="53"/>
      <c r="AZ194" s="53"/>
      <c r="BA194" s="53"/>
      <c r="BB194" s="53"/>
    </row>
    <row r="195" spans="30:54" ht="15">
      <c r="AD195" s="82"/>
      <c r="AE195" s="53"/>
      <c r="AF195" s="53"/>
      <c r="AG195" s="53"/>
      <c r="AH195" s="53"/>
      <c r="AI195" s="53"/>
      <c r="AJ195" s="53"/>
      <c r="AK195" s="83"/>
      <c r="AX195" s="53"/>
      <c r="AY195" s="53"/>
      <c r="AZ195" s="53"/>
      <c r="BA195" s="53"/>
      <c r="BB195" s="53"/>
    </row>
    <row r="196" spans="30:54" ht="15">
      <c r="AD196" s="82"/>
      <c r="AE196" s="53"/>
      <c r="AF196" s="53"/>
      <c r="AG196" s="53"/>
      <c r="AH196" s="53"/>
      <c r="AI196" s="53"/>
      <c r="AJ196" s="53"/>
      <c r="AK196" s="83"/>
      <c r="AX196" s="53"/>
      <c r="AY196" s="53"/>
      <c r="AZ196" s="53"/>
      <c r="BA196" s="53"/>
      <c r="BB196" s="53"/>
    </row>
    <row r="197" spans="30:54" ht="15">
      <c r="AD197" s="82"/>
      <c r="AE197" s="53"/>
      <c r="AF197" s="53"/>
      <c r="AG197" s="53"/>
      <c r="AH197" s="53"/>
      <c r="AI197" s="53"/>
      <c r="AJ197" s="53"/>
      <c r="AK197" s="83"/>
      <c r="AX197" s="53"/>
      <c r="AY197" s="53"/>
      <c r="AZ197" s="53"/>
      <c r="BA197" s="53"/>
      <c r="BB197" s="53"/>
    </row>
    <row r="198" spans="30:54" ht="15">
      <c r="AD198" s="82"/>
      <c r="AE198" s="53"/>
      <c r="AF198" s="53"/>
      <c r="AG198" s="53"/>
      <c r="AH198" s="53"/>
      <c r="AI198" s="53"/>
      <c r="AJ198" s="53"/>
      <c r="AK198" s="83"/>
      <c r="AX198" s="53"/>
      <c r="AY198" s="53"/>
      <c r="AZ198" s="53"/>
      <c r="BA198" s="53"/>
      <c r="BB198" s="53"/>
    </row>
    <row r="199" spans="30:54" ht="15">
      <c r="AD199" s="82"/>
      <c r="AE199" s="53"/>
      <c r="AF199" s="53"/>
      <c r="AG199" s="53"/>
      <c r="AH199" s="53"/>
      <c r="AI199" s="53"/>
      <c r="AJ199" s="53"/>
      <c r="AK199" s="83"/>
      <c r="AX199" s="53"/>
      <c r="AY199" s="53"/>
      <c r="AZ199" s="53"/>
      <c r="BA199" s="53"/>
      <c r="BB199" s="53"/>
    </row>
    <row r="200" spans="30:54" ht="15">
      <c r="AD200" s="82"/>
      <c r="AE200" s="53"/>
      <c r="AF200" s="53"/>
      <c r="AG200" s="53"/>
      <c r="AH200" s="53"/>
      <c r="AI200" s="53"/>
      <c r="AJ200" s="53"/>
      <c r="AK200" s="83"/>
      <c r="AX200" s="53"/>
      <c r="AY200" s="53"/>
      <c r="AZ200" s="53"/>
      <c r="BA200" s="53"/>
      <c r="BB200" s="53"/>
    </row>
    <row r="201" spans="30:54" ht="15">
      <c r="AD201" s="82"/>
      <c r="AE201" s="53"/>
      <c r="AF201" s="53"/>
      <c r="AG201" s="53"/>
      <c r="AH201" s="53"/>
      <c r="AI201" s="53"/>
      <c r="AJ201" s="53"/>
      <c r="AK201" s="83"/>
      <c r="AX201" s="53"/>
      <c r="AY201" s="53"/>
      <c r="AZ201" s="53"/>
      <c r="BA201" s="53"/>
      <c r="BB201" s="53"/>
    </row>
    <row r="202" spans="30:54" ht="15">
      <c r="AD202" s="82"/>
      <c r="AE202" s="53"/>
      <c r="AF202" s="53"/>
      <c r="AG202" s="53"/>
      <c r="AH202" s="53"/>
      <c r="AI202" s="53"/>
      <c r="AJ202" s="53"/>
      <c r="AK202" s="83"/>
      <c r="AX202" s="53"/>
      <c r="AY202" s="53"/>
      <c r="AZ202" s="53"/>
      <c r="BA202" s="53"/>
      <c r="BB202" s="53"/>
    </row>
    <row r="203" spans="30:54" ht="15">
      <c r="AD203" s="82"/>
      <c r="AE203" s="53"/>
      <c r="AF203" s="53"/>
      <c r="AG203" s="53"/>
      <c r="AH203" s="53"/>
      <c r="AI203" s="53"/>
      <c r="AJ203" s="53"/>
      <c r="AK203" s="83"/>
      <c r="AX203" s="53"/>
      <c r="AY203" s="53"/>
      <c r="AZ203" s="53"/>
      <c r="BA203" s="53"/>
      <c r="BB203" s="53"/>
    </row>
    <row r="204" spans="30:54" ht="15">
      <c r="AD204" s="82"/>
      <c r="AE204" s="53"/>
      <c r="AF204" s="53"/>
      <c r="AG204" s="53"/>
      <c r="AH204" s="53"/>
      <c r="AI204" s="53"/>
      <c r="AJ204" s="53"/>
      <c r="AK204" s="83"/>
      <c r="AX204" s="53"/>
      <c r="AY204" s="53"/>
      <c r="AZ204" s="53"/>
      <c r="BA204" s="53"/>
      <c r="BB204" s="53"/>
    </row>
    <row r="205" spans="30:54" ht="15">
      <c r="AD205" s="82"/>
      <c r="AE205" s="53"/>
      <c r="AF205" s="53"/>
      <c r="AG205" s="53"/>
      <c r="AH205" s="53"/>
      <c r="AI205" s="53"/>
      <c r="AJ205" s="53"/>
      <c r="AK205" s="83"/>
      <c r="AX205" s="53"/>
      <c r="AY205" s="53"/>
      <c r="AZ205" s="53"/>
      <c r="BA205" s="53"/>
      <c r="BB205" s="53"/>
    </row>
    <row r="206" spans="30:54" ht="15">
      <c r="AD206" s="82"/>
      <c r="AE206" s="53"/>
      <c r="AF206" s="53"/>
      <c r="AG206" s="53"/>
      <c r="AH206" s="53"/>
      <c r="AI206" s="53"/>
      <c r="AJ206" s="53"/>
      <c r="AK206" s="83"/>
      <c r="AX206" s="53"/>
      <c r="AY206" s="53"/>
      <c r="AZ206" s="53"/>
      <c r="BA206" s="53"/>
      <c r="BB206" s="53"/>
    </row>
    <row r="207" spans="30:54" ht="15">
      <c r="AD207" s="82"/>
      <c r="AE207" s="53"/>
      <c r="AF207" s="53"/>
      <c r="AG207" s="53"/>
      <c r="AH207" s="53"/>
      <c r="AI207" s="53"/>
      <c r="AJ207" s="53"/>
      <c r="AK207" s="83"/>
      <c r="AX207" s="53"/>
      <c r="AY207" s="53"/>
      <c r="AZ207" s="53"/>
      <c r="BA207" s="53"/>
      <c r="BB207" s="53"/>
    </row>
    <row r="208" spans="30:54" ht="15">
      <c r="AD208" s="82"/>
      <c r="AE208" s="53"/>
      <c r="AF208" s="53"/>
      <c r="AG208" s="53"/>
      <c r="AH208" s="53"/>
      <c r="AI208" s="53"/>
      <c r="AJ208" s="53"/>
      <c r="AK208" s="83"/>
      <c r="AX208" s="53"/>
      <c r="AY208" s="53"/>
      <c r="AZ208" s="53"/>
      <c r="BA208" s="53"/>
      <c r="BB208" s="53"/>
    </row>
    <row r="209" spans="30:54" ht="15">
      <c r="AD209" s="82"/>
      <c r="AE209" s="53"/>
      <c r="AF209" s="53"/>
      <c r="AG209" s="53"/>
      <c r="AH209" s="53"/>
      <c r="AI209" s="53"/>
      <c r="AJ209" s="53"/>
      <c r="AK209" s="83"/>
      <c r="AX209" s="53"/>
      <c r="AY209" s="53"/>
      <c r="AZ209" s="53"/>
      <c r="BA209" s="53"/>
      <c r="BB209" s="53"/>
    </row>
    <row r="210" spans="30:54" ht="15">
      <c r="AD210" s="82"/>
      <c r="AE210" s="53"/>
      <c r="AF210" s="53"/>
      <c r="AG210" s="53"/>
      <c r="AH210" s="53"/>
      <c r="AI210" s="53"/>
      <c r="AJ210" s="53"/>
      <c r="AK210" s="83"/>
      <c r="AX210" s="53"/>
      <c r="AY210" s="53"/>
      <c r="AZ210" s="53"/>
      <c r="BA210" s="53"/>
      <c r="BB210" s="53"/>
    </row>
    <row r="211" spans="30:54" ht="15">
      <c r="AD211" s="82"/>
      <c r="AE211" s="53"/>
      <c r="AF211" s="53"/>
      <c r="AG211" s="53"/>
      <c r="AH211" s="53"/>
      <c r="AI211" s="53"/>
      <c r="AJ211" s="53"/>
      <c r="AK211" s="83"/>
      <c r="AX211" s="53"/>
      <c r="AY211" s="53"/>
      <c r="AZ211" s="53"/>
      <c r="BA211" s="53"/>
      <c r="BB211" s="53"/>
    </row>
    <row r="212" spans="30:54" ht="15">
      <c r="AD212" s="82"/>
      <c r="AE212" s="53"/>
      <c r="AF212" s="53"/>
      <c r="AG212" s="53"/>
      <c r="AH212" s="53"/>
      <c r="AI212" s="53"/>
      <c r="AJ212" s="53"/>
      <c r="AK212" s="83"/>
      <c r="AX212" s="53"/>
      <c r="AY212" s="53"/>
      <c r="AZ212" s="53"/>
      <c r="BA212" s="53"/>
      <c r="BB212" s="53"/>
    </row>
    <row r="213" spans="30:54" ht="15">
      <c r="AD213" s="82"/>
      <c r="AE213" s="53"/>
      <c r="AF213" s="53"/>
      <c r="AG213" s="53"/>
      <c r="AH213" s="53"/>
      <c r="AI213" s="53"/>
      <c r="AJ213" s="53"/>
      <c r="AK213" s="83"/>
      <c r="AX213" s="53"/>
      <c r="AY213" s="53"/>
      <c r="AZ213" s="53"/>
      <c r="BA213" s="53"/>
      <c r="BB213" s="53"/>
    </row>
    <row r="214" spans="30:54" ht="15">
      <c r="AD214" s="82"/>
      <c r="AE214" s="53"/>
      <c r="AF214" s="53"/>
      <c r="AG214" s="53"/>
      <c r="AH214" s="53"/>
      <c r="AI214" s="53"/>
      <c r="AJ214" s="53"/>
      <c r="AK214" s="83"/>
      <c r="AX214" s="53"/>
      <c r="AY214" s="53"/>
      <c r="AZ214" s="53"/>
      <c r="BA214" s="53"/>
      <c r="BB214" s="53"/>
    </row>
    <row r="215" spans="30:54" ht="15">
      <c r="AD215" s="82"/>
      <c r="AE215" s="53"/>
      <c r="AF215" s="53"/>
      <c r="AG215" s="53"/>
      <c r="AH215" s="53"/>
      <c r="AI215" s="53"/>
      <c r="AJ215" s="53"/>
      <c r="AK215" s="83"/>
      <c r="AX215" s="53"/>
      <c r="AY215" s="53"/>
      <c r="AZ215" s="53"/>
      <c r="BA215" s="53"/>
      <c r="BB215" s="53"/>
    </row>
    <row r="216" spans="30:54" ht="15">
      <c r="AD216" s="82"/>
      <c r="AE216" s="53"/>
      <c r="AF216" s="53"/>
      <c r="AG216" s="53"/>
      <c r="AH216" s="53"/>
      <c r="AI216" s="53"/>
      <c r="AJ216" s="53"/>
      <c r="AK216" s="83"/>
      <c r="AX216" s="53"/>
      <c r="AY216" s="53"/>
      <c r="AZ216" s="53"/>
      <c r="BA216" s="53"/>
      <c r="BB216" s="53"/>
    </row>
    <row r="217" spans="30:54" ht="15">
      <c r="AD217" s="82"/>
      <c r="AE217" s="53"/>
      <c r="AF217" s="53"/>
      <c r="AG217" s="53"/>
      <c r="AH217" s="53"/>
      <c r="AI217" s="53"/>
      <c r="AJ217" s="53"/>
      <c r="AK217" s="83"/>
      <c r="AX217" s="53"/>
      <c r="AY217" s="53"/>
      <c r="AZ217" s="53"/>
      <c r="BA217" s="53"/>
      <c r="BB217" s="53"/>
    </row>
    <row r="218" spans="30:54" ht="15">
      <c r="AD218" s="82"/>
      <c r="AE218" s="53"/>
      <c r="AF218" s="53"/>
      <c r="AG218" s="53"/>
      <c r="AH218" s="53"/>
      <c r="AI218" s="53"/>
      <c r="AJ218" s="53"/>
      <c r="AK218" s="83"/>
      <c r="AX218" s="53"/>
      <c r="AY218" s="53"/>
      <c r="AZ218" s="53"/>
      <c r="BA218" s="53"/>
      <c r="BB218" s="53"/>
    </row>
    <row r="219" spans="30:54" ht="15">
      <c r="AD219" s="82"/>
      <c r="AE219" s="53"/>
      <c r="AF219" s="53"/>
      <c r="AG219" s="53"/>
      <c r="AH219" s="53"/>
      <c r="AI219" s="53"/>
      <c r="AJ219" s="53"/>
      <c r="AK219" s="83"/>
      <c r="AX219" s="53"/>
      <c r="AY219" s="53"/>
      <c r="AZ219" s="53"/>
      <c r="BA219" s="53"/>
      <c r="BB219" s="53"/>
    </row>
    <row r="220" spans="30:54" ht="15">
      <c r="AD220" s="82"/>
      <c r="AE220" s="53"/>
      <c r="AF220" s="53"/>
      <c r="AG220" s="53"/>
      <c r="AH220" s="53"/>
      <c r="AI220" s="53"/>
      <c r="AJ220" s="53"/>
      <c r="AK220" s="83"/>
      <c r="AX220" s="53"/>
      <c r="AY220" s="53"/>
      <c r="AZ220" s="53"/>
      <c r="BA220" s="53"/>
      <c r="BB220" s="53"/>
    </row>
    <row r="221" spans="30:54" ht="15">
      <c r="AD221" s="82"/>
      <c r="AE221" s="53"/>
      <c r="AF221" s="53"/>
      <c r="AG221" s="53"/>
      <c r="AH221" s="53"/>
      <c r="AI221" s="53"/>
      <c r="AJ221" s="53"/>
      <c r="AK221" s="83"/>
      <c r="AX221" s="53"/>
      <c r="AY221" s="53"/>
      <c r="AZ221" s="53"/>
      <c r="BA221" s="53"/>
      <c r="BB221" s="53"/>
    </row>
    <row r="222" spans="30:54" ht="15">
      <c r="AD222" s="82"/>
      <c r="AE222" s="53"/>
      <c r="AF222" s="53"/>
      <c r="AG222" s="53"/>
      <c r="AH222" s="53"/>
      <c r="AI222" s="53"/>
      <c r="AJ222" s="53"/>
      <c r="AK222" s="83"/>
      <c r="AX222" s="53"/>
      <c r="AY222" s="53"/>
      <c r="AZ222" s="53"/>
      <c r="BA222" s="53"/>
      <c r="BB222" s="53"/>
    </row>
    <row r="223" spans="30:54" ht="15">
      <c r="AD223" s="82"/>
      <c r="AE223" s="53"/>
      <c r="AF223" s="53"/>
      <c r="AG223" s="53"/>
      <c r="AH223" s="53"/>
      <c r="AI223" s="53"/>
      <c r="AJ223" s="53"/>
      <c r="AK223" s="83"/>
      <c r="AX223" s="53"/>
      <c r="AY223" s="53"/>
      <c r="AZ223" s="53"/>
      <c r="BA223" s="53"/>
      <c r="BB223" s="53"/>
    </row>
    <row r="224" spans="30:54" ht="15">
      <c r="AD224" s="82"/>
      <c r="AE224" s="53"/>
      <c r="AF224" s="53"/>
      <c r="AG224" s="53"/>
      <c r="AH224" s="53"/>
      <c r="AI224" s="53"/>
      <c r="AJ224" s="53"/>
      <c r="AK224" s="83"/>
      <c r="AX224" s="53"/>
      <c r="AY224" s="53"/>
      <c r="AZ224" s="53"/>
      <c r="BA224" s="53"/>
      <c r="BB224" s="53"/>
    </row>
    <row r="225" spans="30:54" ht="15">
      <c r="AD225" s="82"/>
      <c r="AE225" s="53"/>
      <c r="AF225" s="53"/>
      <c r="AG225" s="53"/>
      <c r="AH225" s="53"/>
      <c r="AI225" s="53"/>
      <c r="AJ225" s="53"/>
      <c r="AK225" s="83"/>
      <c r="AX225" s="53"/>
      <c r="AY225" s="53"/>
      <c r="AZ225" s="53"/>
      <c r="BA225" s="53"/>
      <c r="BB225" s="53"/>
    </row>
    <row r="226" spans="30:54" ht="15">
      <c r="AD226" s="82"/>
      <c r="AE226" s="53"/>
      <c r="AF226" s="53"/>
      <c r="AG226" s="53"/>
      <c r="AH226" s="53"/>
      <c r="AI226" s="53"/>
      <c r="AJ226" s="53"/>
      <c r="AK226" s="83"/>
      <c r="AX226" s="53"/>
      <c r="AY226" s="53"/>
      <c r="AZ226" s="53"/>
      <c r="BA226" s="53"/>
      <c r="BB226" s="53"/>
    </row>
    <row r="227" spans="30:54" ht="15">
      <c r="AD227" s="82"/>
      <c r="AE227" s="53"/>
      <c r="AF227" s="53"/>
      <c r="AG227" s="53"/>
      <c r="AH227" s="53"/>
      <c r="AI227" s="53"/>
      <c r="AJ227" s="53"/>
      <c r="AK227" s="83"/>
      <c r="AX227" s="53"/>
      <c r="AY227" s="53"/>
      <c r="AZ227" s="53"/>
      <c r="BA227" s="53"/>
      <c r="BB227" s="53"/>
    </row>
    <row r="228" spans="30:54" ht="15">
      <c r="AD228" s="82"/>
      <c r="AE228" s="53"/>
      <c r="AF228" s="53"/>
      <c r="AG228" s="53"/>
      <c r="AH228" s="53"/>
      <c r="AI228" s="53"/>
      <c r="AJ228" s="53"/>
      <c r="AK228" s="83"/>
      <c r="AX228" s="53"/>
      <c r="AY228" s="53"/>
      <c r="AZ228" s="53"/>
      <c r="BA228" s="53"/>
      <c r="BB228" s="53"/>
    </row>
    <row r="229" spans="30:54" ht="15">
      <c r="AD229" s="82"/>
      <c r="AE229" s="53"/>
      <c r="AF229" s="53"/>
      <c r="AG229" s="53"/>
      <c r="AH229" s="53"/>
      <c r="AI229" s="53"/>
      <c r="AJ229" s="53"/>
      <c r="AK229" s="83"/>
      <c r="AX229" s="53"/>
      <c r="AY229" s="53"/>
      <c r="AZ229" s="53"/>
      <c r="BA229" s="53"/>
      <c r="BB229" s="53"/>
    </row>
    <row r="230" spans="30:54" ht="15">
      <c r="AD230" s="82"/>
      <c r="AE230" s="53"/>
      <c r="AF230" s="53"/>
      <c r="AG230" s="53"/>
      <c r="AH230" s="53"/>
      <c r="AI230" s="53"/>
      <c r="AJ230" s="53"/>
      <c r="AK230" s="83"/>
      <c r="AX230" s="53"/>
      <c r="AY230" s="53"/>
      <c r="AZ230" s="53"/>
      <c r="BA230" s="53"/>
      <c r="BB230" s="53"/>
    </row>
    <row r="231" spans="30:54" ht="15">
      <c r="AD231" s="82"/>
      <c r="AE231" s="53"/>
      <c r="AF231" s="53"/>
      <c r="AG231" s="53"/>
      <c r="AH231" s="53"/>
      <c r="AI231" s="53"/>
      <c r="AJ231" s="53"/>
      <c r="AK231" s="83"/>
      <c r="AX231" s="53"/>
      <c r="AY231" s="53"/>
      <c r="AZ231" s="53"/>
      <c r="BA231" s="53"/>
      <c r="BB231" s="53"/>
    </row>
    <row r="232" spans="30:54" ht="15">
      <c r="AD232" s="82"/>
      <c r="AE232" s="53"/>
      <c r="AF232" s="53"/>
      <c r="AG232" s="53"/>
      <c r="AH232" s="53"/>
      <c r="AI232" s="53"/>
      <c r="AJ232" s="53"/>
      <c r="AK232" s="83"/>
      <c r="AX232" s="53"/>
      <c r="AY232" s="53"/>
      <c r="AZ232" s="53"/>
      <c r="BA232" s="53"/>
      <c r="BB232" s="53"/>
    </row>
    <row r="233" spans="30:54" ht="15">
      <c r="AD233" s="82"/>
      <c r="AE233" s="53"/>
      <c r="AF233" s="53"/>
      <c r="AG233" s="53"/>
      <c r="AH233" s="53"/>
      <c r="AI233" s="53"/>
      <c r="AJ233" s="53"/>
      <c r="AK233" s="83"/>
      <c r="AX233" s="53"/>
      <c r="AY233" s="53"/>
      <c r="AZ233" s="53"/>
      <c r="BA233" s="53"/>
      <c r="BB233" s="53"/>
    </row>
    <row r="234" spans="30:54" ht="15">
      <c r="AD234" s="82"/>
      <c r="AE234" s="53"/>
      <c r="AF234" s="53"/>
      <c r="AG234" s="53"/>
      <c r="AH234" s="53"/>
      <c r="AI234" s="53"/>
      <c r="AJ234" s="53"/>
      <c r="AK234" s="83"/>
      <c r="AX234" s="53"/>
      <c r="AY234" s="53"/>
      <c r="AZ234" s="53"/>
      <c r="BA234" s="53"/>
      <c r="BB234" s="53"/>
    </row>
    <row r="235" spans="30:54" ht="15">
      <c r="AD235" s="82"/>
      <c r="AE235" s="53"/>
      <c r="AF235" s="53"/>
      <c r="AG235" s="53"/>
      <c r="AH235" s="53"/>
      <c r="AI235" s="53"/>
      <c r="AJ235" s="53"/>
      <c r="AK235" s="83"/>
      <c r="AX235" s="53"/>
      <c r="AY235" s="53"/>
      <c r="AZ235" s="53"/>
      <c r="BA235" s="53"/>
      <c r="BB235" s="53"/>
    </row>
    <row r="236" spans="30:54" ht="15">
      <c r="AD236" s="82"/>
      <c r="AE236" s="53"/>
      <c r="AF236" s="53"/>
      <c r="AG236" s="53"/>
      <c r="AH236" s="53"/>
      <c r="AI236" s="53"/>
      <c r="AJ236" s="53"/>
      <c r="AK236" s="83"/>
      <c r="AX236" s="53"/>
      <c r="AY236" s="53"/>
      <c r="AZ236" s="53"/>
      <c r="BA236" s="53"/>
      <c r="BB236" s="53"/>
    </row>
    <row r="237" spans="30:54" ht="15">
      <c r="AD237" s="82"/>
      <c r="AE237" s="53"/>
      <c r="AF237" s="53"/>
      <c r="AG237" s="53"/>
      <c r="AH237" s="53"/>
      <c r="AI237" s="53"/>
      <c r="AJ237" s="53"/>
      <c r="AK237" s="83"/>
      <c r="AX237" s="53"/>
      <c r="AY237" s="53"/>
      <c r="AZ237" s="53"/>
      <c r="BA237" s="53"/>
      <c r="BB237" s="53"/>
    </row>
    <row r="238" spans="30:54" ht="15">
      <c r="AD238" s="82"/>
      <c r="AE238" s="53"/>
      <c r="AF238" s="53"/>
      <c r="AG238" s="53"/>
      <c r="AH238" s="53"/>
      <c r="AI238" s="53"/>
      <c r="AJ238" s="53"/>
      <c r="AK238" s="83"/>
      <c r="AX238" s="53"/>
      <c r="AY238" s="53"/>
      <c r="AZ238" s="53"/>
      <c r="BA238" s="53"/>
      <c r="BB238" s="53"/>
    </row>
    <row r="239" spans="30:54" ht="15">
      <c r="AD239" s="82"/>
      <c r="AE239" s="53"/>
      <c r="AF239" s="53"/>
      <c r="AG239" s="53"/>
      <c r="AH239" s="53"/>
      <c r="AI239" s="53"/>
      <c r="AJ239" s="53"/>
      <c r="AK239" s="83"/>
      <c r="AX239" s="53"/>
      <c r="AY239" s="53"/>
      <c r="AZ239" s="53"/>
      <c r="BA239" s="53"/>
      <c r="BB239" s="53"/>
    </row>
    <row r="240" spans="30:54" ht="15">
      <c r="AD240" s="82"/>
      <c r="AE240" s="53"/>
      <c r="AF240" s="53"/>
      <c r="AG240" s="53"/>
      <c r="AH240" s="53"/>
      <c r="AI240" s="53"/>
      <c r="AJ240" s="53"/>
      <c r="AK240" s="83"/>
      <c r="AX240" s="53"/>
      <c r="AY240" s="53"/>
      <c r="AZ240" s="53"/>
      <c r="BA240" s="53"/>
      <c r="BB240" s="53"/>
    </row>
    <row r="241" spans="30:54" ht="15">
      <c r="AD241" s="82"/>
      <c r="AE241" s="53"/>
      <c r="AF241" s="53"/>
      <c r="AG241" s="53"/>
      <c r="AH241" s="53"/>
      <c r="AI241" s="53"/>
      <c r="AJ241" s="53"/>
      <c r="AK241" s="83"/>
      <c r="AX241" s="53"/>
      <c r="AY241" s="53"/>
      <c r="AZ241" s="53"/>
      <c r="BA241" s="53"/>
      <c r="BB241" s="53"/>
    </row>
    <row r="242" spans="30:54" ht="15">
      <c r="AD242" s="82"/>
      <c r="AE242" s="53"/>
      <c r="AF242" s="53"/>
      <c r="AG242" s="53"/>
      <c r="AH242" s="53"/>
      <c r="AI242" s="53"/>
      <c r="AJ242" s="53"/>
      <c r="AK242" s="83"/>
      <c r="AX242" s="53"/>
      <c r="AY242" s="53"/>
      <c r="AZ242" s="53"/>
      <c r="BA242" s="53"/>
      <c r="BB242" s="53"/>
    </row>
    <row r="243" spans="30:37" ht="15">
      <c r="AD243" s="82"/>
      <c r="AE243" s="53"/>
      <c r="AF243" s="53"/>
      <c r="AG243" s="53"/>
      <c r="AH243" s="53"/>
      <c r="AI243" s="53"/>
      <c r="AJ243" s="53"/>
      <c r="AK243" s="83"/>
    </row>
    <row r="244" spans="30:37" ht="15">
      <c r="AD244" s="82"/>
      <c r="AE244" s="53"/>
      <c r="AF244" s="53"/>
      <c r="AG244" s="53"/>
      <c r="AH244" s="53"/>
      <c r="AI244" s="53"/>
      <c r="AJ244" s="53"/>
      <c r="AK244" s="83"/>
    </row>
    <row r="245" spans="30:37" ht="15">
      <c r="AD245" s="82"/>
      <c r="AE245" s="53"/>
      <c r="AF245" s="53"/>
      <c r="AG245" s="53"/>
      <c r="AH245" s="53"/>
      <c r="AI245" s="53"/>
      <c r="AJ245" s="53"/>
      <c r="AK245" s="83"/>
    </row>
    <row r="246" spans="30:37" ht="15">
      <c r="AD246" s="82"/>
      <c r="AE246" s="53"/>
      <c r="AF246" s="53"/>
      <c r="AG246" s="53"/>
      <c r="AH246" s="53"/>
      <c r="AI246" s="53"/>
      <c r="AJ246" s="53"/>
      <c r="AK246" s="83"/>
    </row>
    <row r="247" spans="30:37" ht="15">
      <c r="AD247" s="82"/>
      <c r="AE247" s="53"/>
      <c r="AF247" s="53"/>
      <c r="AG247" s="53"/>
      <c r="AH247" s="53"/>
      <c r="AI247" s="53"/>
      <c r="AJ247" s="53"/>
      <c r="AK247" s="83"/>
    </row>
    <row r="248" spans="30:37" ht="15">
      <c r="AD248" s="82"/>
      <c r="AE248" s="53"/>
      <c r="AF248" s="53"/>
      <c r="AG248" s="53"/>
      <c r="AH248" s="53"/>
      <c r="AI248" s="53"/>
      <c r="AJ248" s="53"/>
      <c r="AK248" s="83"/>
    </row>
    <row r="249" spans="30:37" ht="15">
      <c r="AD249" s="82"/>
      <c r="AE249" s="53"/>
      <c r="AF249" s="53"/>
      <c r="AG249" s="53"/>
      <c r="AH249" s="53"/>
      <c r="AI249" s="53"/>
      <c r="AJ249" s="53"/>
      <c r="AK249" s="83"/>
    </row>
    <row r="250" spans="30:37" ht="15">
      <c r="AD250" s="82"/>
      <c r="AE250" s="53"/>
      <c r="AF250" s="53"/>
      <c r="AG250" s="53"/>
      <c r="AH250" s="53"/>
      <c r="AI250" s="53"/>
      <c r="AJ250" s="53"/>
      <c r="AK250" s="83"/>
    </row>
    <row r="251" spans="30:37" ht="15">
      <c r="AD251" s="82"/>
      <c r="AE251" s="53"/>
      <c r="AF251" s="53"/>
      <c r="AG251" s="53"/>
      <c r="AH251" s="53"/>
      <c r="AI251" s="53"/>
      <c r="AJ251" s="53"/>
      <c r="AK251" s="83"/>
    </row>
    <row r="252" spans="30:37" ht="15">
      <c r="AD252" s="82"/>
      <c r="AE252" s="53"/>
      <c r="AF252" s="53"/>
      <c r="AG252" s="53"/>
      <c r="AH252" s="53"/>
      <c r="AI252" s="53"/>
      <c r="AJ252" s="53"/>
      <c r="AK252" s="83"/>
    </row>
    <row r="253" spans="30:37" ht="15">
      <c r="AD253" s="82"/>
      <c r="AE253" s="53"/>
      <c r="AF253" s="53"/>
      <c r="AG253" s="53"/>
      <c r="AH253" s="53"/>
      <c r="AI253" s="53"/>
      <c r="AJ253" s="53"/>
      <c r="AK253" s="83"/>
    </row>
    <row r="254" spans="30:37" ht="15">
      <c r="AD254" s="82"/>
      <c r="AE254" s="53"/>
      <c r="AF254" s="53"/>
      <c r="AG254" s="53"/>
      <c r="AH254" s="53"/>
      <c r="AI254" s="53"/>
      <c r="AJ254" s="53"/>
      <c r="AK254" s="83"/>
    </row>
    <row r="255" spans="30:37" ht="15">
      <c r="AD255" s="82"/>
      <c r="AE255" s="53"/>
      <c r="AF255" s="53"/>
      <c r="AG255" s="53"/>
      <c r="AH255" s="53"/>
      <c r="AI255" s="53"/>
      <c r="AJ255" s="53"/>
      <c r="AK255" s="83"/>
    </row>
    <row r="256" spans="30:37" ht="15">
      <c r="AD256" s="82"/>
      <c r="AE256" s="53"/>
      <c r="AF256" s="53"/>
      <c r="AG256" s="53"/>
      <c r="AH256" s="53"/>
      <c r="AI256" s="53"/>
      <c r="AJ256" s="53"/>
      <c r="AK256" s="83"/>
    </row>
    <row r="257" spans="30:37" ht="15">
      <c r="AD257" s="82"/>
      <c r="AE257" s="53"/>
      <c r="AF257" s="53"/>
      <c r="AG257" s="53"/>
      <c r="AH257" s="53"/>
      <c r="AI257" s="53"/>
      <c r="AJ257" s="53"/>
      <c r="AK257" s="83"/>
    </row>
    <row r="258" spans="30:37" ht="15">
      <c r="AD258" s="82"/>
      <c r="AE258" s="53"/>
      <c r="AF258" s="53"/>
      <c r="AG258" s="53"/>
      <c r="AH258" s="53"/>
      <c r="AI258" s="53"/>
      <c r="AJ258" s="53"/>
      <c r="AK258" s="83"/>
    </row>
    <row r="259" spans="30:37" ht="15">
      <c r="AD259" s="82"/>
      <c r="AE259" s="53"/>
      <c r="AF259" s="53"/>
      <c r="AG259" s="53"/>
      <c r="AH259" s="53"/>
      <c r="AI259" s="53"/>
      <c r="AJ259" s="53"/>
      <c r="AK259" s="83"/>
    </row>
    <row r="260" spans="30:37" ht="15">
      <c r="AD260" s="82"/>
      <c r="AE260" s="53"/>
      <c r="AF260" s="53"/>
      <c r="AG260" s="53"/>
      <c r="AH260" s="53"/>
      <c r="AI260" s="53"/>
      <c r="AJ260" s="53"/>
      <c r="AK260" s="83"/>
    </row>
    <row r="261" spans="30:37" ht="15">
      <c r="AD261" s="82"/>
      <c r="AE261" s="53"/>
      <c r="AF261" s="53"/>
      <c r="AG261" s="53"/>
      <c r="AH261" s="53"/>
      <c r="AI261" s="53"/>
      <c r="AJ261" s="53"/>
      <c r="AK261" s="83"/>
    </row>
    <row r="262" spans="30:37" ht="15">
      <c r="AD262" s="82"/>
      <c r="AE262" s="53"/>
      <c r="AF262" s="53"/>
      <c r="AG262" s="53"/>
      <c r="AH262" s="53"/>
      <c r="AI262" s="53"/>
      <c r="AJ262" s="53"/>
      <c r="AK262" s="83"/>
    </row>
    <row r="263" spans="30:37" ht="15">
      <c r="AD263" s="82"/>
      <c r="AE263" s="53"/>
      <c r="AF263" s="53"/>
      <c r="AG263" s="53"/>
      <c r="AH263" s="53"/>
      <c r="AI263" s="53"/>
      <c r="AJ263" s="53"/>
      <c r="AK263" s="83"/>
    </row>
    <row r="264" spans="30:37" ht="15">
      <c r="AD264" s="82"/>
      <c r="AE264" s="53"/>
      <c r="AF264" s="53"/>
      <c r="AG264" s="53"/>
      <c r="AH264" s="53"/>
      <c r="AI264" s="53"/>
      <c r="AJ264" s="53"/>
      <c r="AK264" s="83"/>
    </row>
    <row r="265" spans="30:37" ht="15">
      <c r="AD265" s="82"/>
      <c r="AE265" s="53"/>
      <c r="AF265" s="53"/>
      <c r="AG265" s="53"/>
      <c r="AH265" s="53"/>
      <c r="AI265" s="53"/>
      <c r="AJ265" s="53"/>
      <c r="AK265" s="83"/>
    </row>
    <row r="266" spans="30:37" ht="15">
      <c r="AD266" s="82"/>
      <c r="AE266" s="53"/>
      <c r="AF266" s="53"/>
      <c r="AG266" s="53"/>
      <c r="AH266" s="53"/>
      <c r="AI266" s="53"/>
      <c r="AJ266" s="53"/>
      <c r="AK266" s="83"/>
    </row>
    <row r="267" spans="30:37" ht="15">
      <c r="AD267" s="82"/>
      <c r="AE267" s="53"/>
      <c r="AF267" s="53"/>
      <c r="AG267" s="53"/>
      <c r="AH267" s="53"/>
      <c r="AI267" s="53"/>
      <c r="AJ267" s="53"/>
      <c r="AK267" s="83"/>
    </row>
    <row r="268" spans="30:37" ht="15">
      <c r="AD268" s="82"/>
      <c r="AE268" s="53"/>
      <c r="AF268" s="53"/>
      <c r="AG268" s="53"/>
      <c r="AH268" s="53"/>
      <c r="AI268" s="53"/>
      <c r="AJ268" s="53"/>
      <c r="AK268" s="83"/>
    </row>
    <row r="269" spans="30:37" ht="15">
      <c r="AD269" s="82"/>
      <c r="AE269" s="53"/>
      <c r="AF269" s="53"/>
      <c r="AG269" s="53"/>
      <c r="AH269" s="53"/>
      <c r="AI269" s="53"/>
      <c r="AJ269" s="53"/>
      <c r="AK269" s="83"/>
    </row>
    <row r="270" spans="30:37" ht="15">
      <c r="AD270" s="82"/>
      <c r="AE270" s="53"/>
      <c r="AF270" s="53"/>
      <c r="AG270" s="53"/>
      <c r="AH270" s="53"/>
      <c r="AI270" s="53"/>
      <c r="AJ270" s="53"/>
      <c r="AK270" s="83"/>
    </row>
    <row r="271" spans="30:37" ht="15">
      <c r="AD271" s="82"/>
      <c r="AE271" s="53"/>
      <c r="AF271" s="53"/>
      <c r="AG271" s="53"/>
      <c r="AH271" s="53"/>
      <c r="AI271" s="53"/>
      <c r="AJ271" s="53"/>
      <c r="AK271" s="83"/>
    </row>
    <row r="272" spans="30:37" ht="15">
      <c r="AD272" s="82"/>
      <c r="AE272" s="53"/>
      <c r="AF272" s="53"/>
      <c r="AG272" s="53"/>
      <c r="AH272" s="53"/>
      <c r="AI272" s="53"/>
      <c r="AJ272" s="53"/>
      <c r="AK272" s="83"/>
    </row>
    <row r="273" spans="30:37" ht="15">
      <c r="AD273" s="82"/>
      <c r="AE273" s="53"/>
      <c r="AF273" s="53"/>
      <c r="AG273" s="53"/>
      <c r="AH273" s="53"/>
      <c r="AI273" s="53"/>
      <c r="AJ273" s="53"/>
      <c r="AK273" s="83"/>
    </row>
    <row r="274" spans="30:37" ht="15">
      <c r="AD274" s="82"/>
      <c r="AE274" s="53"/>
      <c r="AF274" s="53"/>
      <c r="AG274" s="53"/>
      <c r="AH274" s="53"/>
      <c r="AI274" s="53"/>
      <c r="AJ274" s="53"/>
      <c r="AK274" s="83"/>
    </row>
    <row r="275" spans="30:37" ht="15">
      <c r="AD275" s="82"/>
      <c r="AE275" s="53"/>
      <c r="AF275" s="53"/>
      <c r="AG275" s="53"/>
      <c r="AH275" s="53"/>
      <c r="AI275" s="53"/>
      <c r="AJ275" s="53"/>
      <c r="AK275" s="83"/>
    </row>
    <row r="276" spans="30:37" ht="15">
      <c r="AD276" s="82"/>
      <c r="AE276" s="53"/>
      <c r="AF276" s="53"/>
      <c r="AG276" s="53"/>
      <c r="AH276" s="53"/>
      <c r="AI276" s="53"/>
      <c r="AJ276" s="53"/>
      <c r="AK276" s="83"/>
    </row>
    <row r="277" spans="30:37" ht="15">
      <c r="AD277" s="82"/>
      <c r="AE277" s="53"/>
      <c r="AF277" s="53"/>
      <c r="AG277" s="53"/>
      <c r="AH277" s="53"/>
      <c r="AI277" s="53"/>
      <c r="AJ277" s="53"/>
      <c r="AK277" s="83"/>
    </row>
    <row r="278" spans="30:37" ht="15">
      <c r="AD278" s="82"/>
      <c r="AE278" s="53"/>
      <c r="AF278" s="53"/>
      <c r="AG278" s="53"/>
      <c r="AH278" s="53"/>
      <c r="AI278" s="53"/>
      <c r="AJ278" s="53"/>
      <c r="AK278" s="83"/>
    </row>
    <row r="279" spans="30:37" ht="15">
      <c r="AD279" s="82"/>
      <c r="AE279" s="53"/>
      <c r="AF279" s="53"/>
      <c r="AG279" s="53"/>
      <c r="AH279" s="53"/>
      <c r="AI279" s="53"/>
      <c r="AJ279" s="53"/>
      <c r="AK279" s="83"/>
    </row>
    <row r="280" spans="30:37" ht="15">
      <c r="AD280" s="82"/>
      <c r="AE280" s="53"/>
      <c r="AF280" s="53"/>
      <c r="AG280" s="53"/>
      <c r="AH280" s="53"/>
      <c r="AI280" s="53"/>
      <c r="AJ280" s="53"/>
      <c r="AK280" s="83"/>
    </row>
    <row r="281" spans="30:37" ht="15">
      <c r="AD281" s="82"/>
      <c r="AE281" s="53"/>
      <c r="AF281" s="53"/>
      <c r="AG281" s="53"/>
      <c r="AH281" s="53"/>
      <c r="AI281" s="53"/>
      <c r="AJ281" s="53"/>
      <c r="AK281" s="83"/>
    </row>
    <row r="282" spans="30:37" ht="15">
      <c r="AD282" s="82"/>
      <c r="AE282" s="53"/>
      <c r="AF282" s="53"/>
      <c r="AG282" s="53"/>
      <c r="AH282" s="53"/>
      <c r="AI282" s="53"/>
      <c r="AJ282" s="53"/>
      <c r="AK282" s="83"/>
    </row>
    <row r="283" spans="30:37" ht="15">
      <c r="AD283" s="82"/>
      <c r="AE283" s="53"/>
      <c r="AF283" s="53"/>
      <c r="AG283" s="53"/>
      <c r="AH283" s="53"/>
      <c r="AI283" s="53"/>
      <c r="AJ283" s="53"/>
      <c r="AK283" s="83"/>
    </row>
    <row r="284" spans="30:37" ht="15">
      <c r="AD284" s="82"/>
      <c r="AE284" s="53"/>
      <c r="AF284" s="53"/>
      <c r="AG284" s="53"/>
      <c r="AH284" s="53"/>
      <c r="AI284" s="53"/>
      <c r="AJ284" s="53"/>
      <c r="AK284" s="83"/>
    </row>
    <row r="285" spans="30:37" ht="15">
      <c r="AD285" s="82"/>
      <c r="AE285" s="53"/>
      <c r="AF285" s="53"/>
      <c r="AG285" s="53"/>
      <c r="AH285" s="53"/>
      <c r="AI285" s="53"/>
      <c r="AJ285" s="53"/>
      <c r="AK285" s="83"/>
    </row>
    <row r="286" spans="30:37" ht="15">
      <c r="AD286" s="82"/>
      <c r="AE286" s="53"/>
      <c r="AF286" s="53"/>
      <c r="AG286" s="53"/>
      <c r="AH286" s="53"/>
      <c r="AI286" s="53"/>
      <c r="AJ286" s="53"/>
      <c r="AK286" s="83"/>
    </row>
    <row r="287" spans="30:37" ht="15">
      <c r="AD287" s="82"/>
      <c r="AE287" s="53"/>
      <c r="AF287" s="53"/>
      <c r="AG287" s="53"/>
      <c r="AH287" s="53"/>
      <c r="AI287" s="53"/>
      <c r="AJ287" s="53"/>
      <c r="AK287" s="83"/>
    </row>
    <row r="288" spans="30:37" ht="15">
      <c r="AD288" s="82"/>
      <c r="AE288" s="53"/>
      <c r="AF288" s="53"/>
      <c r="AG288" s="53"/>
      <c r="AH288" s="53"/>
      <c r="AI288" s="53"/>
      <c r="AJ288" s="53"/>
      <c r="AK288" s="83"/>
    </row>
    <row r="289" spans="30:37" ht="15">
      <c r="AD289" s="82"/>
      <c r="AE289" s="53"/>
      <c r="AF289" s="53"/>
      <c r="AG289" s="53"/>
      <c r="AH289" s="53"/>
      <c r="AI289" s="53"/>
      <c r="AJ289" s="53"/>
      <c r="AK289" s="83"/>
    </row>
    <row r="290" spans="30:37" ht="15">
      <c r="AD290" s="82"/>
      <c r="AE290" s="53"/>
      <c r="AF290" s="53"/>
      <c r="AG290" s="53"/>
      <c r="AH290" s="53"/>
      <c r="AI290" s="53"/>
      <c r="AJ290" s="53"/>
      <c r="AK290" s="83"/>
    </row>
    <row r="291" spans="30:37" ht="15">
      <c r="AD291" s="82"/>
      <c r="AE291" s="53"/>
      <c r="AF291" s="53"/>
      <c r="AG291" s="53"/>
      <c r="AH291" s="53"/>
      <c r="AI291" s="53"/>
      <c r="AJ291" s="53"/>
      <c r="AK291" s="83"/>
    </row>
    <row r="292" spans="30:37" ht="15">
      <c r="AD292" s="82"/>
      <c r="AE292" s="53"/>
      <c r="AF292" s="53"/>
      <c r="AG292" s="53"/>
      <c r="AH292" s="53"/>
      <c r="AI292" s="53"/>
      <c r="AJ292" s="53"/>
      <c r="AK292" s="83"/>
    </row>
    <row r="293" spans="30:37" ht="15">
      <c r="AD293" s="82"/>
      <c r="AE293" s="53"/>
      <c r="AF293" s="53"/>
      <c r="AG293" s="53"/>
      <c r="AH293" s="53"/>
      <c r="AI293" s="53"/>
      <c r="AJ293" s="53"/>
      <c r="AK293" s="83"/>
    </row>
    <row r="294" spans="30:37" ht="15">
      <c r="AD294" s="82"/>
      <c r="AE294" s="53"/>
      <c r="AF294" s="53"/>
      <c r="AG294" s="53"/>
      <c r="AH294" s="53"/>
      <c r="AI294" s="53"/>
      <c r="AJ294" s="53"/>
      <c r="AK294" s="83"/>
    </row>
    <row r="295" spans="30:37" ht="15">
      <c r="AD295" s="82"/>
      <c r="AE295" s="53"/>
      <c r="AF295" s="53"/>
      <c r="AG295" s="53"/>
      <c r="AH295" s="53"/>
      <c r="AI295" s="53"/>
      <c r="AJ295" s="53"/>
      <c r="AK295" s="83"/>
    </row>
    <row r="296" spans="30:37" ht="15">
      <c r="AD296" s="82"/>
      <c r="AE296" s="53"/>
      <c r="AF296" s="53"/>
      <c r="AG296" s="53"/>
      <c r="AH296" s="53"/>
      <c r="AI296" s="53"/>
      <c r="AJ296" s="53"/>
      <c r="AK296" s="83"/>
    </row>
    <row r="297" spans="30:37" ht="15">
      <c r="AD297" s="82"/>
      <c r="AE297" s="53"/>
      <c r="AF297" s="53"/>
      <c r="AG297" s="53"/>
      <c r="AH297" s="53"/>
      <c r="AI297" s="53"/>
      <c r="AJ297" s="53"/>
      <c r="AK297" s="83"/>
    </row>
    <row r="298" spans="30:37" ht="15">
      <c r="AD298" s="82"/>
      <c r="AE298" s="53"/>
      <c r="AF298" s="53"/>
      <c r="AG298" s="53"/>
      <c r="AH298" s="53"/>
      <c r="AI298" s="53"/>
      <c r="AJ298" s="53"/>
      <c r="AK298" s="83"/>
    </row>
    <row r="299" spans="30:37" ht="15">
      <c r="AD299" s="82"/>
      <c r="AE299" s="53"/>
      <c r="AF299" s="53"/>
      <c r="AG299" s="53"/>
      <c r="AH299" s="53"/>
      <c r="AI299" s="53"/>
      <c r="AJ299" s="53"/>
      <c r="AK299" s="83"/>
    </row>
    <row r="300" spans="30:37" ht="15">
      <c r="AD300" s="82"/>
      <c r="AE300" s="53"/>
      <c r="AF300" s="53"/>
      <c r="AG300" s="53"/>
      <c r="AH300" s="53"/>
      <c r="AI300" s="53"/>
      <c r="AJ300" s="53"/>
      <c r="AK300" s="83"/>
    </row>
    <row r="301" spans="30:37" ht="15">
      <c r="AD301" s="82"/>
      <c r="AE301" s="53"/>
      <c r="AF301" s="53"/>
      <c r="AG301" s="53"/>
      <c r="AH301" s="53"/>
      <c r="AI301" s="53"/>
      <c r="AJ301" s="53"/>
      <c r="AK301" s="83"/>
    </row>
    <row r="302" spans="30:37" ht="15">
      <c r="AD302" s="82"/>
      <c r="AE302" s="53"/>
      <c r="AF302" s="53"/>
      <c r="AG302" s="53"/>
      <c r="AH302" s="53"/>
      <c r="AI302" s="53"/>
      <c r="AJ302" s="53"/>
      <c r="AK302" s="83"/>
    </row>
    <row r="303" spans="30:37" ht="15">
      <c r="AD303" s="82"/>
      <c r="AE303" s="53"/>
      <c r="AF303" s="53"/>
      <c r="AG303" s="53"/>
      <c r="AH303" s="53"/>
      <c r="AI303" s="53"/>
      <c r="AJ303" s="53"/>
      <c r="AK303" s="83"/>
    </row>
    <row r="304" spans="30:37" ht="15">
      <c r="AD304" s="82"/>
      <c r="AE304" s="53"/>
      <c r="AF304" s="53"/>
      <c r="AG304" s="53"/>
      <c r="AH304" s="53"/>
      <c r="AI304" s="53"/>
      <c r="AJ304" s="53"/>
      <c r="AK304" s="83"/>
    </row>
    <row r="305" spans="30:37" ht="15">
      <c r="AD305" s="82"/>
      <c r="AE305" s="53"/>
      <c r="AF305" s="53"/>
      <c r="AG305" s="53"/>
      <c r="AH305" s="53"/>
      <c r="AI305" s="53"/>
      <c r="AJ305" s="53"/>
      <c r="AK305" s="83"/>
    </row>
    <row r="306" spans="30:37" ht="15">
      <c r="AD306" s="82"/>
      <c r="AE306" s="53"/>
      <c r="AF306" s="53"/>
      <c r="AG306" s="53"/>
      <c r="AH306" s="53"/>
      <c r="AI306" s="53"/>
      <c r="AJ306" s="53"/>
      <c r="AK306" s="83"/>
    </row>
    <row r="307" spans="30:37" ht="15">
      <c r="AD307" s="82"/>
      <c r="AE307" s="53"/>
      <c r="AF307" s="53"/>
      <c r="AG307" s="53"/>
      <c r="AH307" s="53"/>
      <c r="AI307" s="53"/>
      <c r="AJ307" s="53"/>
      <c r="AK307" s="83"/>
    </row>
    <row r="308" spans="30:37" ht="15">
      <c r="AD308" s="82"/>
      <c r="AE308" s="53"/>
      <c r="AF308" s="53"/>
      <c r="AG308" s="53"/>
      <c r="AH308" s="53"/>
      <c r="AI308" s="53"/>
      <c r="AJ308" s="53"/>
      <c r="AK308" s="83"/>
    </row>
    <row r="309" spans="30:37" ht="15">
      <c r="AD309" s="82"/>
      <c r="AE309" s="53"/>
      <c r="AF309" s="53"/>
      <c r="AG309" s="53"/>
      <c r="AH309" s="53"/>
      <c r="AI309" s="53"/>
      <c r="AJ309" s="53"/>
      <c r="AK309" s="83"/>
    </row>
    <row r="310" spans="30:37" ht="15">
      <c r="AD310" s="82"/>
      <c r="AE310" s="53"/>
      <c r="AF310" s="53"/>
      <c r="AG310" s="53"/>
      <c r="AH310" s="53"/>
      <c r="AI310" s="53"/>
      <c r="AJ310" s="53"/>
      <c r="AK310" s="83"/>
    </row>
    <row r="311" spans="30:37" ht="15">
      <c r="AD311" s="82"/>
      <c r="AE311" s="53"/>
      <c r="AF311" s="53"/>
      <c r="AG311" s="53"/>
      <c r="AH311" s="53"/>
      <c r="AI311" s="53"/>
      <c r="AJ311" s="53"/>
      <c r="AK311" s="83"/>
    </row>
    <row r="312" spans="30:37" ht="15">
      <c r="AD312" s="82"/>
      <c r="AE312" s="53"/>
      <c r="AF312" s="53"/>
      <c r="AG312" s="53"/>
      <c r="AH312" s="53"/>
      <c r="AI312" s="53"/>
      <c r="AJ312" s="53"/>
      <c r="AK312" s="83"/>
    </row>
    <row r="313" spans="30:37" ht="15">
      <c r="AD313" s="82"/>
      <c r="AE313" s="53"/>
      <c r="AF313" s="53"/>
      <c r="AG313" s="53"/>
      <c r="AH313" s="53"/>
      <c r="AI313" s="53"/>
      <c r="AJ313" s="53"/>
      <c r="AK313" s="83"/>
    </row>
    <row r="314" spans="30:37" ht="15">
      <c r="AD314" s="82"/>
      <c r="AE314" s="53"/>
      <c r="AF314" s="53"/>
      <c r="AG314" s="53"/>
      <c r="AH314" s="53"/>
      <c r="AI314" s="53"/>
      <c r="AJ314" s="53"/>
      <c r="AK314" s="83"/>
    </row>
    <row r="315" spans="30:37" ht="15">
      <c r="AD315" s="82"/>
      <c r="AE315" s="53"/>
      <c r="AF315" s="53"/>
      <c r="AG315" s="53"/>
      <c r="AH315" s="53"/>
      <c r="AI315" s="53"/>
      <c r="AJ315" s="53"/>
      <c r="AK315" s="83"/>
    </row>
    <row r="316" spans="30:37" ht="15">
      <c r="AD316" s="82"/>
      <c r="AE316" s="53"/>
      <c r="AF316" s="53"/>
      <c r="AG316" s="53"/>
      <c r="AH316" s="53"/>
      <c r="AI316" s="53"/>
      <c r="AJ316" s="53"/>
      <c r="AK316" s="83"/>
    </row>
    <row r="317" spans="30:37" ht="15">
      <c r="AD317" s="82"/>
      <c r="AE317" s="53"/>
      <c r="AF317" s="53"/>
      <c r="AG317" s="53"/>
      <c r="AH317" s="53"/>
      <c r="AI317" s="53"/>
      <c r="AJ317" s="53"/>
      <c r="AK317" s="83"/>
    </row>
    <row r="318" spans="30:37" ht="15">
      <c r="AD318" s="82"/>
      <c r="AE318" s="53"/>
      <c r="AF318" s="53"/>
      <c r="AG318" s="53"/>
      <c r="AH318" s="53"/>
      <c r="AI318" s="53"/>
      <c r="AJ318" s="53"/>
      <c r="AK318" s="83"/>
    </row>
    <row r="319" spans="30:37" ht="15">
      <c r="AD319" s="82"/>
      <c r="AE319" s="53"/>
      <c r="AF319" s="53"/>
      <c r="AG319" s="53"/>
      <c r="AH319" s="53"/>
      <c r="AI319" s="53"/>
      <c r="AJ319" s="53"/>
      <c r="AK319" s="83"/>
    </row>
    <row r="320" spans="30:37" ht="15">
      <c r="AD320" s="82"/>
      <c r="AE320" s="53"/>
      <c r="AF320" s="53"/>
      <c r="AG320" s="53"/>
      <c r="AH320" s="53"/>
      <c r="AI320" s="53"/>
      <c r="AJ320" s="53"/>
      <c r="AK320" s="83"/>
    </row>
    <row r="321" spans="30:37" ht="15">
      <c r="AD321" s="82"/>
      <c r="AE321" s="53"/>
      <c r="AF321" s="53"/>
      <c r="AG321" s="53"/>
      <c r="AH321" s="53"/>
      <c r="AI321" s="53"/>
      <c r="AJ321" s="53"/>
      <c r="AK321" s="83"/>
    </row>
    <row r="322" spans="30:37" ht="15">
      <c r="AD322" s="82"/>
      <c r="AE322" s="53"/>
      <c r="AF322" s="53"/>
      <c r="AG322" s="53"/>
      <c r="AH322" s="53"/>
      <c r="AI322" s="53"/>
      <c r="AJ322" s="53"/>
      <c r="AK322" s="83"/>
    </row>
    <row r="323" spans="30:37" ht="15">
      <c r="AD323" s="82"/>
      <c r="AE323" s="53"/>
      <c r="AF323" s="53"/>
      <c r="AG323" s="53"/>
      <c r="AH323" s="53"/>
      <c r="AI323" s="53"/>
      <c r="AJ323" s="53"/>
      <c r="AK323" s="83"/>
    </row>
    <row r="324" spans="30:37" ht="15">
      <c r="AD324" s="82"/>
      <c r="AE324" s="53"/>
      <c r="AF324" s="53"/>
      <c r="AG324" s="53"/>
      <c r="AH324" s="53"/>
      <c r="AI324" s="53"/>
      <c r="AJ324" s="53"/>
      <c r="AK324" s="83"/>
    </row>
    <row r="325" spans="30:37" ht="15">
      <c r="AD325" s="82"/>
      <c r="AE325" s="53"/>
      <c r="AF325" s="53"/>
      <c r="AG325" s="53"/>
      <c r="AH325" s="53"/>
      <c r="AI325" s="53"/>
      <c r="AJ325" s="53"/>
      <c r="AK325" s="83"/>
    </row>
    <row r="326" spans="30:37" ht="15">
      <c r="AD326" s="82"/>
      <c r="AE326" s="53"/>
      <c r="AF326" s="53"/>
      <c r="AG326" s="53"/>
      <c r="AH326" s="53"/>
      <c r="AI326" s="53"/>
      <c r="AJ326" s="53"/>
      <c r="AK326" s="83"/>
    </row>
    <row r="327" spans="30:37" ht="15">
      <c r="AD327" s="82"/>
      <c r="AE327" s="53"/>
      <c r="AF327" s="53"/>
      <c r="AG327" s="53"/>
      <c r="AH327" s="53"/>
      <c r="AI327" s="53"/>
      <c r="AJ327" s="53"/>
      <c r="AK327" s="83"/>
    </row>
    <row r="328" spans="30:37" ht="15">
      <c r="AD328" s="82"/>
      <c r="AE328" s="53"/>
      <c r="AF328" s="53"/>
      <c r="AG328" s="53"/>
      <c r="AH328" s="53"/>
      <c r="AI328" s="53"/>
      <c r="AJ328" s="53"/>
      <c r="AK328" s="83"/>
    </row>
    <row r="329" spans="30:37" ht="15">
      <c r="AD329" s="82"/>
      <c r="AE329" s="53"/>
      <c r="AF329" s="53"/>
      <c r="AG329" s="53"/>
      <c r="AH329" s="53"/>
      <c r="AI329" s="53"/>
      <c r="AJ329" s="53"/>
      <c r="AK329" s="83"/>
    </row>
    <row r="330" spans="30:37" ht="15">
      <c r="AD330" s="82"/>
      <c r="AE330" s="53"/>
      <c r="AF330" s="53"/>
      <c r="AG330" s="53"/>
      <c r="AH330" s="53"/>
      <c r="AI330" s="53"/>
      <c r="AJ330" s="53"/>
      <c r="AK330" s="83"/>
    </row>
    <row r="331" spans="30:37" ht="15">
      <c r="AD331" s="82"/>
      <c r="AE331" s="53"/>
      <c r="AF331" s="53"/>
      <c r="AG331" s="53"/>
      <c r="AH331" s="53"/>
      <c r="AI331" s="53"/>
      <c r="AJ331" s="53"/>
      <c r="AK331" s="83"/>
    </row>
    <row r="332" spans="30:37" ht="15">
      <c r="AD332" s="82"/>
      <c r="AE332" s="53"/>
      <c r="AF332" s="53"/>
      <c r="AG332" s="53"/>
      <c r="AH332" s="53"/>
      <c r="AI332" s="53"/>
      <c r="AJ332" s="53"/>
      <c r="AK332" s="83"/>
    </row>
    <row r="333" spans="30:37" ht="15">
      <c r="AD333" s="82"/>
      <c r="AE333" s="53"/>
      <c r="AF333" s="53"/>
      <c r="AG333" s="53"/>
      <c r="AH333" s="53"/>
      <c r="AI333" s="53"/>
      <c r="AJ333" s="53"/>
      <c r="AK333" s="83"/>
    </row>
    <row r="334" spans="30:37" ht="15">
      <c r="AD334" s="82"/>
      <c r="AE334" s="53"/>
      <c r="AF334" s="53"/>
      <c r="AG334" s="53"/>
      <c r="AH334" s="53"/>
      <c r="AI334" s="53"/>
      <c r="AJ334" s="53"/>
      <c r="AK334" s="83"/>
    </row>
    <row r="335" spans="30:37" ht="15">
      <c r="AD335" s="82"/>
      <c r="AE335" s="53"/>
      <c r="AF335" s="53"/>
      <c r="AG335" s="53"/>
      <c r="AH335" s="53"/>
      <c r="AI335" s="53"/>
      <c r="AJ335" s="53"/>
      <c r="AK335" s="83"/>
    </row>
    <row r="336" spans="30:37" ht="15">
      <c r="AD336" s="82"/>
      <c r="AE336" s="53"/>
      <c r="AF336" s="53"/>
      <c r="AG336" s="53"/>
      <c r="AH336" s="53"/>
      <c r="AI336" s="53"/>
      <c r="AJ336" s="53"/>
      <c r="AK336" s="83"/>
    </row>
    <row r="337" spans="30:37" ht="15">
      <c r="AD337" s="82"/>
      <c r="AE337" s="53"/>
      <c r="AF337" s="53"/>
      <c r="AG337" s="53"/>
      <c r="AH337" s="53"/>
      <c r="AI337" s="53"/>
      <c r="AJ337" s="53"/>
      <c r="AK337" s="83"/>
    </row>
    <row r="338" spans="30:37" ht="15">
      <c r="AD338" s="82"/>
      <c r="AE338" s="53"/>
      <c r="AF338" s="53"/>
      <c r="AG338" s="53"/>
      <c r="AH338" s="53"/>
      <c r="AI338" s="53"/>
      <c r="AJ338" s="53"/>
      <c r="AK338" s="83"/>
    </row>
    <row r="339" spans="30:37" ht="15">
      <c r="AD339" s="82"/>
      <c r="AE339" s="53"/>
      <c r="AF339" s="53"/>
      <c r="AG339" s="53"/>
      <c r="AH339" s="53"/>
      <c r="AI339" s="53"/>
      <c r="AJ339" s="53"/>
      <c r="AK339" s="83"/>
    </row>
    <row r="340" spans="30:37" ht="15">
      <c r="AD340" s="82"/>
      <c r="AE340" s="53"/>
      <c r="AF340" s="53"/>
      <c r="AG340" s="53"/>
      <c r="AH340" s="53"/>
      <c r="AI340" s="53"/>
      <c r="AJ340" s="53"/>
      <c r="AK340" s="83"/>
    </row>
    <row r="341" spans="30:37" ht="15">
      <c r="AD341" s="82"/>
      <c r="AE341" s="53"/>
      <c r="AF341" s="53"/>
      <c r="AG341" s="53"/>
      <c r="AH341" s="53"/>
      <c r="AI341" s="53"/>
      <c r="AJ341" s="53"/>
      <c r="AK341" s="83"/>
    </row>
    <row r="342" spans="30:37" ht="15">
      <c r="AD342" s="82"/>
      <c r="AE342" s="53"/>
      <c r="AF342" s="53"/>
      <c r="AG342" s="53"/>
      <c r="AH342" s="53"/>
      <c r="AI342" s="53"/>
      <c r="AJ342" s="53"/>
      <c r="AK342" s="83"/>
    </row>
    <row r="343" spans="30:37" ht="15">
      <c r="AD343" s="82"/>
      <c r="AE343" s="53"/>
      <c r="AF343" s="53"/>
      <c r="AG343" s="53"/>
      <c r="AH343" s="53"/>
      <c r="AI343" s="53"/>
      <c r="AJ343" s="53"/>
      <c r="AK343" s="83"/>
    </row>
    <row r="344" spans="30:37" ht="15">
      <c r="AD344" s="82"/>
      <c r="AE344" s="53"/>
      <c r="AF344" s="53"/>
      <c r="AG344" s="53"/>
      <c r="AH344" s="53"/>
      <c r="AI344" s="53"/>
      <c r="AJ344" s="53"/>
      <c r="AK344" s="83"/>
    </row>
    <row r="345" spans="30:37" ht="15">
      <c r="AD345" s="82"/>
      <c r="AE345" s="53"/>
      <c r="AF345" s="53"/>
      <c r="AG345" s="53"/>
      <c r="AH345" s="53"/>
      <c r="AI345" s="53"/>
      <c r="AJ345" s="53"/>
      <c r="AK345" s="83"/>
    </row>
    <row r="346" spans="30:37" ht="15">
      <c r="AD346" s="82"/>
      <c r="AE346" s="53"/>
      <c r="AF346" s="53"/>
      <c r="AG346" s="53"/>
      <c r="AH346" s="53"/>
      <c r="AI346" s="53"/>
      <c r="AJ346" s="53"/>
      <c r="AK346" s="83"/>
    </row>
    <row r="347" spans="30:37" ht="15">
      <c r="AD347" s="82"/>
      <c r="AE347" s="53"/>
      <c r="AF347" s="53"/>
      <c r="AG347" s="53"/>
      <c r="AH347" s="53"/>
      <c r="AI347" s="53"/>
      <c r="AJ347" s="53"/>
      <c r="AK347" s="83"/>
    </row>
    <row r="348" spans="30:37" ht="15">
      <c r="AD348" s="82"/>
      <c r="AE348" s="53"/>
      <c r="AF348" s="53"/>
      <c r="AG348" s="53"/>
      <c r="AH348" s="53"/>
      <c r="AI348" s="53"/>
      <c r="AJ348" s="53"/>
      <c r="AK348" s="83"/>
    </row>
    <row r="349" spans="30:37" ht="15">
      <c r="AD349" s="82"/>
      <c r="AE349" s="53"/>
      <c r="AF349" s="53"/>
      <c r="AG349" s="53"/>
      <c r="AH349" s="53"/>
      <c r="AI349" s="53"/>
      <c r="AJ349" s="53"/>
      <c r="AK349" s="83"/>
    </row>
    <row r="350" spans="30:37" ht="15">
      <c r="AD350" s="82"/>
      <c r="AE350" s="53"/>
      <c r="AF350" s="53"/>
      <c r="AG350" s="53"/>
      <c r="AH350" s="53"/>
      <c r="AI350" s="53"/>
      <c r="AJ350" s="53"/>
      <c r="AK350" s="83"/>
    </row>
    <row r="351" spans="30:37" ht="15">
      <c r="AD351" s="82"/>
      <c r="AE351" s="53"/>
      <c r="AF351" s="53"/>
      <c r="AG351" s="53"/>
      <c r="AH351" s="53"/>
      <c r="AI351" s="53"/>
      <c r="AJ351" s="53"/>
      <c r="AK351" s="83"/>
    </row>
    <row r="352" spans="30:37" ht="15">
      <c r="AD352" s="82"/>
      <c r="AE352" s="53"/>
      <c r="AF352" s="53"/>
      <c r="AG352" s="53"/>
      <c r="AH352" s="53"/>
      <c r="AI352" s="53"/>
      <c r="AJ352" s="53"/>
      <c r="AK352" s="83"/>
    </row>
    <row r="353" spans="30:37" ht="15">
      <c r="AD353" s="82"/>
      <c r="AE353" s="53"/>
      <c r="AF353" s="53"/>
      <c r="AG353" s="53"/>
      <c r="AH353" s="53"/>
      <c r="AI353" s="53"/>
      <c r="AJ353" s="53"/>
      <c r="AK353" s="83"/>
    </row>
    <row r="354" spans="30:37" ht="15">
      <c r="AD354" s="82"/>
      <c r="AE354" s="53"/>
      <c r="AF354" s="53"/>
      <c r="AG354" s="53"/>
      <c r="AH354" s="53"/>
      <c r="AI354" s="53"/>
      <c r="AJ354" s="53"/>
      <c r="AK354" s="83"/>
    </row>
    <row r="355" spans="30:37" ht="15">
      <c r="AD355" s="82"/>
      <c r="AE355" s="53"/>
      <c r="AF355" s="53"/>
      <c r="AG355" s="53"/>
      <c r="AH355" s="53"/>
      <c r="AI355" s="53"/>
      <c r="AJ355" s="53"/>
      <c r="AK355" s="83"/>
    </row>
    <row r="356" spans="30:37" ht="15">
      <c r="AD356" s="82"/>
      <c r="AE356" s="53"/>
      <c r="AF356" s="53"/>
      <c r="AG356" s="53"/>
      <c r="AH356" s="53"/>
      <c r="AI356" s="53"/>
      <c r="AJ356" s="53"/>
      <c r="AK356" s="83"/>
    </row>
    <row r="357" spans="30:37" ht="15">
      <c r="AD357" s="82"/>
      <c r="AE357" s="53"/>
      <c r="AF357" s="53"/>
      <c r="AG357" s="53"/>
      <c r="AH357" s="53"/>
      <c r="AI357" s="53"/>
      <c r="AJ357" s="53"/>
      <c r="AK357" s="83"/>
    </row>
    <row r="358" spans="30:37" ht="15">
      <c r="AD358" s="82"/>
      <c r="AE358" s="53"/>
      <c r="AF358" s="53"/>
      <c r="AG358" s="53"/>
      <c r="AH358" s="53"/>
      <c r="AI358" s="53"/>
      <c r="AJ358" s="53"/>
      <c r="AK358" s="83"/>
    </row>
    <row r="359" spans="30:37" ht="15">
      <c r="AD359" s="82"/>
      <c r="AE359" s="53"/>
      <c r="AF359" s="53"/>
      <c r="AG359" s="53"/>
      <c r="AH359" s="53"/>
      <c r="AI359" s="53"/>
      <c r="AJ359" s="53"/>
      <c r="AK359" s="83"/>
    </row>
    <row r="360" spans="30:37" ht="15">
      <c r="AD360" s="82"/>
      <c r="AE360" s="53"/>
      <c r="AF360" s="53"/>
      <c r="AG360" s="53"/>
      <c r="AH360" s="53"/>
      <c r="AI360" s="53"/>
      <c r="AJ360" s="53"/>
      <c r="AK360" s="83"/>
    </row>
    <row r="361" spans="30:37" ht="15">
      <c r="AD361" s="82"/>
      <c r="AE361" s="53"/>
      <c r="AF361" s="53"/>
      <c r="AG361" s="53"/>
      <c r="AH361" s="53"/>
      <c r="AI361" s="53"/>
      <c r="AJ361" s="53"/>
      <c r="AK361" s="83"/>
    </row>
    <row r="362" spans="30:37" ht="15">
      <c r="AD362" s="82"/>
      <c r="AE362" s="53"/>
      <c r="AF362" s="53"/>
      <c r="AG362" s="53"/>
      <c r="AH362" s="53"/>
      <c r="AI362" s="53"/>
      <c r="AJ362" s="53"/>
      <c r="AK362" s="83"/>
    </row>
    <row r="363" spans="30:37" ht="15">
      <c r="AD363" s="82"/>
      <c r="AE363" s="53"/>
      <c r="AF363" s="53"/>
      <c r="AG363" s="53"/>
      <c r="AH363" s="53"/>
      <c r="AI363" s="53"/>
      <c r="AJ363" s="53"/>
      <c r="AK363" s="83"/>
    </row>
    <row r="364" spans="30:37" ht="15">
      <c r="AD364" s="82"/>
      <c r="AE364" s="53"/>
      <c r="AF364" s="53"/>
      <c r="AG364" s="53"/>
      <c r="AH364" s="53"/>
      <c r="AI364" s="53"/>
      <c r="AJ364" s="53"/>
      <c r="AK364" s="83"/>
    </row>
    <row r="365" spans="30:37" ht="15">
      <c r="AD365" s="82"/>
      <c r="AE365" s="53"/>
      <c r="AF365" s="53"/>
      <c r="AG365" s="53"/>
      <c r="AH365" s="53"/>
      <c r="AI365" s="53"/>
      <c r="AJ365" s="53"/>
      <c r="AK365" s="83"/>
    </row>
    <row r="366" spans="30:37" ht="15">
      <c r="AD366" s="82"/>
      <c r="AE366" s="53"/>
      <c r="AF366" s="53"/>
      <c r="AG366" s="53"/>
      <c r="AH366" s="53"/>
      <c r="AI366" s="53"/>
      <c r="AJ366" s="53"/>
      <c r="AK366" s="83"/>
    </row>
    <row r="367" spans="30:37" ht="15">
      <c r="AD367" s="82"/>
      <c r="AE367" s="53"/>
      <c r="AF367" s="53"/>
      <c r="AG367" s="53"/>
      <c r="AH367" s="53"/>
      <c r="AI367" s="53"/>
      <c r="AJ367" s="53"/>
      <c r="AK367" s="83"/>
    </row>
  </sheetData>
  <sheetProtection/>
  <mergeCells count="36">
    <mergeCell ref="B5:W5"/>
    <mergeCell ref="Y5:BA5"/>
    <mergeCell ref="B6:W6"/>
    <mergeCell ref="Y6:BC6"/>
    <mergeCell ref="B7:W7"/>
    <mergeCell ref="Y7:BC7"/>
    <mergeCell ref="AR9:AW9"/>
    <mergeCell ref="AN10:AP10"/>
    <mergeCell ref="AR10:AT10"/>
    <mergeCell ref="AU10:AW10"/>
    <mergeCell ref="A9:A11"/>
    <mergeCell ref="B9:B11"/>
    <mergeCell ref="C9:E10"/>
    <mergeCell ref="F9:H10"/>
    <mergeCell ref="I9:K10"/>
    <mergeCell ref="L9:Q9"/>
    <mergeCell ref="Y10:AA10"/>
    <mergeCell ref="AB10:AD10"/>
    <mergeCell ref="AE10:AG10"/>
    <mergeCell ref="AH10:AJ10"/>
    <mergeCell ref="AK10:AM10"/>
    <mergeCell ref="R9:W9"/>
    <mergeCell ref="X9:X11"/>
    <mergeCell ref="Y9:AD9"/>
    <mergeCell ref="AE9:AJ9"/>
    <mergeCell ref="AK9:AP9"/>
    <mergeCell ref="J3:S3"/>
    <mergeCell ref="N25:W25"/>
    <mergeCell ref="AX10:AZ10"/>
    <mergeCell ref="BA10:BC10"/>
    <mergeCell ref="A12:B12"/>
    <mergeCell ref="AX9:BC9"/>
    <mergeCell ref="L10:N10"/>
    <mergeCell ref="O10:Q10"/>
    <mergeCell ref="R10:T10"/>
    <mergeCell ref="U10:W10"/>
  </mergeCells>
  <printOptions/>
  <pageMargins left="0.2" right="0" top="0.5" bottom="0.25" header="0.3" footer="0.0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101"/>
  <sheetViews>
    <sheetView tabSelected="1" zoomScalePageLayoutView="0" workbookViewId="0" topLeftCell="C1">
      <selection activeCell="X5" sqref="X5:AS5"/>
    </sheetView>
  </sheetViews>
  <sheetFormatPr defaultColWidth="9.33203125" defaultRowHeight="12.75"/>
  <cols>
    <col min="1" max="1" width="4.83203125" style="0" customWidth="1"/>
    <col min="2" max="2" width="18" style="0" customWidth="1"/>
    <col min="3" max="5" width="7.33203125" style="245" customWidth="1"/>
    <col min="6" max="6" width="7.83203125" style="246" customWidth="1"/>
    <col min="7" max="8" width="7.33203125" style="245" customWidth="1"/>
    <col min="9" max="9" width="7.33203125" style="246" customWidth="1"/>
    <col min="10" max="11" width="7.33203125" style="245" customWidth="1"/>
    <col min="12" max="12" width="6.83203125" style="246" customWidth="1"/>
    <col min="13" max="13" width="6" style="245" customWidth="1"/>
    <col min="14" max="14" width="6.83203125" style="245" customWidth="1"/>
    <col min="15" max="15" width="6.33203125" style="248" customWidth="1"/>
    <col min="16" max="16" width="5.83203125" style="245" customWidth="1"/>
    <col min="17" max="17" width="5.66015625" style="245" customWidth="1"/>
    <col min="18" max="18" width="5.16015625" style="246" customWidth="1"/>
    <col min="19" max="19" width="5.33203125" style="245" customWidth="1"/>
    <col min="20" max="20" width="5.83203125" style="245" customWidth="1"/>
    <col min="21" max="21" width="5.5" style="246" customWidth="1"/>
    <col min="22" max="22" width="5.5" style="245" customWidth="1"/>
    <col min="23" max="23" width="5" style="245" customWidth="1"/>
    <col min="24" max="24" width="9.5" style="21" customWidth="1"/>
    <col min="25" max="26" width="10" style="18" customWidth="1"/>
    <col min="27" max="27" width="9.83203125" style="18" customWidth="1"/>
    <col min="28" max="28" width="10.16015625" style="18" customWidth="1"/>
    <col min="29" max="29" width="10" style="18" customWidth="1"/>
    <col min="30" max="30" width="10.33203125" style="56" customWidth="1"/>
    <col min="31" max="31" width="9" style="21" customWidth="1"/>
    <col min="32" max="32" width="10.33203125" style="21" customWidth="1"/>
    <col min="33" max="33" width="8.83203125" style="56" customWidth="1"/>
    <col min="34" max="34" width="8.66015625" style="21" customWidth="1"/>
    <col min="35" max="35" width="8.5" style="21" customWidth="1"/>
    <col min="36" max="36" width="0.1640625" style="7" hidden="1" customWidth="1"/>
    <col min="37" max="41" width="6.83203125" style="7" hidden="1" customWidth="1"/>
    <col min="42" max="42" width="7.66015625" style="0" customWidth="1"/>
    <col min="43" max="43" width="8" style="0" customWidth="1"/>
    <col min="44" max="44" width="7.33203125" style="0" customWidth="1"/>
    <col min="45" max="46" width="7.5" style="0" customWidth="1"/>
    <col min="47" max="47" width="7.33203125" style="0" customWidth="1"/>
    <col min="48" max="16384" width="9.33203125" style="137" customWidth="1"/>
  </cols>
  <sheetData>
    <row r="1" spans="1:47" s="262" customFormat="1" ht="15.75">
      <c r="A1" s="261"/>
      <c r="B1" s="541" t="s">
        <v>276</v>
      </c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917" t="s">
        <v>1</v>
      </c>
      <c r="N1" s="917"/>
      <c r="O1" s="917"/>
      <c r="P1" s="917"/>
      <c r="Q1" s="917"/>
      <c r="R1" s="917"/>
      <c r="S1" s="917"/>
      <c r="T1" s="917"/>
      <c r="U1" s="917"/>
      <c r="V1" s="731"/>
      <c r="W1" s="731"/>
      <c r="X1" s="541" t="s">
        <v>276</v>
      </c>
      <c r="Y1" s="730"/>
      <c r="Z1" s="730"/>
      <c r="AA1" s="268"/>
      <c r="AB1" s="268"/>
      <c r="AC1" s="268"/>
      <c r="AD1" s="268"/>
      <c r="AE1" s="268"/>
      <c r="AF1" s="918" t="s">
        <v>1</v>
      </c>
      <c r="AG1" s="918"/>
      <c r="AH1" s="918"/>
      <c r="AI1" s="918"/>
      <c r="AJ1" s="918"/>
      <c r="AK1" s="918"/>
      <c r="AL1" s="918"/>
      <c r="AM1" s="918"/>
      <c r="AN1" s="918"/>
      <c r="AO1" s="918"/>
      <c r="AP1" s="918"/>
      <c r="AQ1" s="918"/>
      <c r="AR1" s="918"/>
      <c r="AS1" s="269"/>
      <c r="AT1" s="261"/>
      <c r="AU1" s="261"/>
    </row>
    <row r="2" spans="1:47" s="262" customFormat="1" ht="15.75">
      <c r="A2" s="261"/>
      <c r="B2" s="922" t="s">
        <v>277</v>
      </c>
      <c r="C2" s="922"/>
      <c r="D2" s="922"/>
      <c r="E2" s="730"/>
      <c r="F2" s="730"/>
      <c r="G2" s="730"/>
      <c r="H2" s="730"/>
      <c r="I2" s="730"/>
      <c r="J2" s="730"/>
      <c r="K2" s="730"/>
      <c r="L2" s="732"/>
      <c r="M2" s="917" t="s">
        <v>3</v>
      </c>
      <c r="N2" s="917"/>
      <c r="O2" s="917"/>
      <c r="P2" s="917"/>
      <c r="Q2" s="917"/>
      <c r="R2" s="917"/>
      <c r="S2" s="917"/>
      <c r="T2" s="917"/>
      <c r="U2" s="917"/>
      <c r="V2" s="731"/>
      <c r="W2" s="731"/>
      <c r="X2" s="922" t="s">
        <v>277</v>
      </c>
      <c r="Y2" s="922"/>
      <c r="Z2" s="922"/>
      <c r="AA2" s="268"/>
      <c r="AB2" s="268"/>
      <c r="AC2" s="268"/>
      <c r="AD2" s="268"/>
      <c r="AE2" s="268"/>
      <c r="AF2" s="918" t="s">
        <v>3</v>
      </c>
      <c r="AG2" s="918"/>
      <c r="AH2" s="918"/>
      <c r="AI2" s="918"/>
      <c r="AJ2" s="918"/>
      <c r="AK2" s="918"/>
      <c r="AL2" s="918"/>
      <c r="AM2" s="918"/>
      <c r="AN2" s="918"/>
      <c r="AO2" s="918"/>
      <c r="AP2" s="918"/>
      <c r="AQ2" s="918"/>
      <c r="AR2" s="918"/>
      <c r="AS2" s="269"/>
      <c r="AT2" s="261"/>
      <c r="AU2" s="261"/>
    </row>
    <row r="3" spans="1:47" s="262" customFormat="1" ht="27" customHeight="1">
      <c r="A3" s="261"/>
      <c r="B3" s="733" t="s">
        <v>264</v>
      </c>
      <c r="C3" s="732"/>
      <c r="D3" s="732"/>
      <c r="E3" s="732"/>
      <c r="F3" s="732"/>
      <c r="G3" s="732"/>
      <c r="H3" s="732"/>
      <c r="I3" s="734" t="s">
        <v>5</v>
      </c>
      <c r="J3" s="734"/>
      <c r="K3" s="734"/>
      <c r="L3" s="732"/>
      <c r="M3" s="735"/>
      <c r="N3" s="921" t="s">
        <v>199</v>
      </c>
      <c r="O3" s="921"/>
      <c r="P3" s="921"/>
      <c r="Q3" s="921"/>
      <c r="R3" s="921"/>
      <c r="S3" s="921"/>
      <c r="T3" s="921"/>
      <c r="U3" s="921"/>
      <c r="V3" s="921"/>
      <c r="W3" s="921"/>
      <c r="X3" s="921"/>
      <c r="Y3" s="261"/>
      <c r="Z3" s="261"/>
      <c r="AA3" s="263"/>
      <c r="AB3" s="263"/>
      <c r="AC3" s="263"/>
      <c r="AD3" s="263"/>
      <c r="AE3" s="272" t="s">
        <v>5</v>
      </c>
      <c r="AF3" s="273"/>
      <c r="AG3" s="273"/>
      <c r="AH3" s="273"/>
      <c r="AI3" s="273"/>
      <c r="AJ3" s="273"/>
      <c r="AK3" s="273"/>
      <c r="AL3" s="273"/>
      <c r="AM3" s="261"/>
      <c r="AN3" s="261"/>
      <c r="AO3" s="261"/>
      <c r="AP3" s="273"/>
      <c r="AQ3" s="273"/>
      <c r="AR3" s="273"/>
      <c r="AS3" s="273"/>
      <c r="AT3" s="261"/>
      <c r="AU3" s="261"/>
    </row>
    <row r="4" spans="1:47" s="262" customFormat="1" ht="11.25" customHeight="1">
      <c r="A4" s="261"/>
      <c r="B4" s="261"/>
      <c r="C4" s="270"/>
      <c r="D4" s="270"/>
      <c r="E4" s="270"/>
      <c r="F4" s="270"/>
      <c r="G4" s="270"/>
      <c r="H4" s="270"/>
      <c r="I4" s="271"/>
      <c r="J4" s="271"/>
      <c r="K4" s="271"/>
      <c r="L4" s="270"/>
      <c r="M4" s="271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61"/>
      <c r="Y4" s="261"/>
      <c r="Z4" s="261"/>
      <c r="AA4" s="263"/>
      <c r="AB4" s="263"/>
      <c r="AC4" s="263"/>
      <c r="AD4" s="263"/>
      <c r="AE4" s="272"/>
      <c r="AF4" s="272"/>
      <c r="AG4" s="272"/>
      <c r="AH4" s="263"/>
      <c r="AI4" s="272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1"/>
      <c r="AU4" s="261"/>
    </row>
    <row r="5" spans="1:47" s="258" customFormat="1" ht="20.25">
      <c r="A5" s="1"/>
      <c r="B5" s="919" t="s">
        <v>6</v>
      </c>
      <c r="C5" s="919"/>
      <c r="D5" s="919"/>
      <c r="E5" s="919"/>
      <c r="F5" s="919"/>
      <c r="G5" s="919"/>
      <c r="H5" s="919"/>
      <c r="I5" s="919"/>
      <c r="J5" s="919"/>
      <c r="K5" s="919"/>
      <c r="L5" s="919"/>
      <c r="M5" s="919"/>
      <c r="N5" s="919"/>
      <c r="O5" s="919"/>
      <c r="P5" s="919"/>
      <c r="Q5" s="919"/>
      <c r="R5" s="919"/>
      <c r="S5" s="919"/>
      <c r="T5" s="919"/>
      <c r="U5" s="919"/>
      <c r="V5" s="919"/>
      <c r="W5" s="919"/>
      <c r="X5" s="920" t="s">
        <v>6</v>
      </c>
      <c r="Y5" s="920"/>
      <c r="Z5" s="920"/>
      <c r="AA5" s="920"/>
      <c r="AB5" s="920"/>
      <c r="AC5" s="920"/>
      <c r="AD5" s="920"/>
      <c r="AE5" s="920"/>
      <c r="AF5" s="920"/>
      <c r="AG5" s="920"/>
      <c r="AH5" s="920"/>
      <c r="AI5" s="920"/>
      <c r="AJ5" s="920"/>
      <c r="AK5" s="920"/>
      <c r="AL5" s="920"/>
      <c r="AM5" s="920"/>
      <c r="AN5" s="920"/>
      <c r="AO5" s="920"/>
      <c r="AP5" s="920"/>
      <c r="AQ5" s="920"/>
      <c r="AR5" s="920"/>
      <c r="AS5" s="920"/>
      <c r="AT5" s="1"/>
      <c r="AU5" s="1"/>
    </row>
    <row r="6" spans="1:47" s="258" customFormat="1" ht="18.75">
      <c r="A6" s="1"/>
      <c r="B6" s="792" t="s">
        <v>198</v>
      </c>
      <c r="C6" s="792"/>
      <c r="D6" s="792"/>
      <c r="E6" s="792"/>
      <c r="F6" s="792"/>
      <c r="G6" s="792"/>
      <c r="H6" s="792"/>
      <c r="I6" s="792"/>
      <c r="J6" s="792"/>
      <c r="K6" s="792"/>
      <c r="L6" s="792"/>
      <c r="M6" s="792"/>
      <c r="N6" s="792"/>
      <c r="O6" s="792"/>
      <c r="P6" s="792"/>
      <c r="Q6" s="792"/>
      <c r="R6" s="792"/>
      <c r="S6" s="792"/>
      <c r="T6" s="792"/>
      <c r="U6" s="792"/>
      <c r="V6" s="792"/>
      <c r="W6" s="792"/>
      <c r="X6" s="792" t="s">
        <v>185</v>
      </c>
      <c r="Y6" s="792"/>
      <c r="Z6" s="792"/>
      <c r="AA6" s="792"/>
      <c r="AB6" s="792"/>
      <c r="AC6" s="792"/>
      <c r="AD6" s="792"/>
      <c r="AE6" s="792"/>
      <c r="AF6" s="792"/>
      <c r="AG6" s="792"/>
      <c r="AH6" s="792"/>
      <c r="AI6" s="792"/>
      <c r="AJ6" s="792"/>
      <c r="AK6" s="792"/>
      <c r="AL6" s="792"/>
      <c r="AM6" s="792"/>
      <c r="AN6" s="792"/>
      <c r="AO6" s="792"/>
      <c r="AP6" s="792"/>
      <c r="AQ6" s="792"/>
      <c r="AR6" s="792"/>
      <c r="AS6" s="792"/>
      <c r="AT6" s="1"/>
      <c r="AU6" s="1"/>
    </row>
    <row r="7" spans="1:47" s="258" customFormat="1" ht="15">
      <c r="A7" s="1"/>
      <c r="B7" s="909" t="s">
        <v>7</v>
      </c>
      <c r="C7" s="909"/>
      <c r="D7" s="909"/>
      <c r="E7" s="909"/>
      <c r="F7" s="909"/>
      <c r="G7" s="909"/>
      <c r="H7" s="909"/>
      <c r="I7" s="909"/>
      <c r="J7" s="909"/>
      <c r="K7" s="909"/>
      <c r="L7" s="909"/>
      <c r="M7" s="909"/>
      <c r="N7" s="909"/>
      <c r="O7" s="909"/>
      <c r="P7" s="909"/>
      <c r="Q7" s="909"/>
      <c r="R7" s="909"/>
      <c r="S7" s="909"/>
      <c r="T7" s="909"/>
      <c r="U7" s="909"/>
      <c r="V7" s="909"/>
      <c r="W7" s="909"/>
      <c r="X7" s="909" t="s">
        <v>7</v>
      </c>
      <c r="Y7" s="909"/>
      <c r="Z7" s="909"/>
      <c r="AA7" s="909"/>
      <c r="AB7" s="909"/>
      <c r="AC7" s="909"/>
      <c r="AD7" s="909"/>
      <c r="AE7" s="909"/>
      <c r="AF7" s="909"/>
      <c r="AG7" s="909"/>
      <c r="AH7" s="909"/>
      <c r="AI7" s="909"/>
      <c r="AJ7" s="909"/>
      <c r="AK7" s="909"/>
      <c r="AL7" s="909"/>
      <c r="AM7" s="909"/>
      <c r="AN7" s="909"/>
      <c r="AO7" s="909"/>
      <c r="AP7" s="909"/>
      <c r="AQ7" s="909"/>
      <c r="AR7" s="909"/>
      <c r="AS7" s="909"/>
      <c r="AT7" s="1"/>
      <c r="AU7" s="1"/>
    </row>
    <row r="8" spans="1:47" s="262" customFormat="1" ht="15" customHeight="1">
      <c r="A8" s="830" t="s">
        <v>182</v>
      </c>
      <c r="B8" s="828" t="s">
        <v>123</v>
      </c>
      <c r="C8" s="908" t="s">
        <v>8</v>
      </c>
      <c r="D8" s="908"/>
      <c r="E8" s="908"/>
      <c r="F8" s="908" t="s">
        <v>9</v>
      </c>
      <c r="G8" s="908"/>
      <c r="H8" s="908"/>
      <c r="I8" s="910" t="s">
        <v>10</v>
      </c>
      <c r="J8" s="911"/>
      <c r="K8" s="912"/>
      <c r="L8" s="906" t="s">
        <v>11</v>
      </c>
      <c r="M8" s="906"/>
      <c r="N8" s="906"/>
      <c r="O8" s="906"/>
      <c r="P8" s="906"/>
      <c r="Q8" s="906"/>
      <c r="R8" s="906" t="s">
        <v>12</v>
      </c>
      <c r="S8" s="906"/>
      <c r="T8" s="906"/>
      <c r="U8" s="906"/>
      <c r="V8" s="906"/>
      <c r="W8" s="906"/>
      <c r="X8" s="863" t="s">
        <v>126</v>
      </c>
      <c r="Y8" s="863"/>
      <c r="Z8" s="863"/>
      <c r="AA8" s="863"/>
      <c r="AB8" s="863"/>
      <c r="AC8" s="863"/>
      <c r="AD8" s="837" t="s">
        <v>127</v>
      </c>
      <c r="AE8" s="838"/>
      <c r="AF8" s="838"/>
      <c r="AG8" s="838"/>
      <c r="AH8" s="838"/>
      <c r="AI8" s="839"/>
      <c r="AJ8" s="840" t="s">
        <v>128</v>
      </c>
      <c r="AK8" s="841"/>
      <c r="AL8" s="841"/>
      <c r="AM8" s="841"/>
      <c r="AN8" s="841"/>
      <c r="AO8" s="842"/>
      <c r="AP8" s="843" t="s">
        <v>183</v>
      </c>
      <c r="AQ8" s="844"/>
      <c r="AR8" s="844"/>
      <c r="AS8" s="844"/>
      <c r="AT8" s="844"/>
      <c r="AU8" s="845"/>
    </row>
    <row r="9" spans="1:47" s="262" customFormat="1" ht="18" customHeight="1">
      <c r="A9" s="831"/>
      <c r="B9" s="828"/>
      <c r="C9" s="908"/>
      <c r="D9" s="908"/>
      <c r="E9" s="908"/>
      <c r="F9" s="908"/>
      <c r="G9" s="908"/>
      <c r="H9" s="908"/>
      <c r="I9" s="913"/>
      <c r="J9" s="914"/>
      <c r="K9" s="915"/>
      <c r="L9" s="916" t="s">
        <v>13</v>
      </c>
      <c r="M9" s="916"/>
      <c r="N9" s="916"/>
      <c r="O9" s="908" t="s">
        <v>14</v>
      </c>
      <c r="P9" s="908"/>
      <c r="Q9" s="908"/>
      <c r="R9" s="907" t="s">
        <v>13</v>
      </c>
      <c r="S9" s="907"/>
      <c r="T9" s="907"/>
      <c r="U9" s="908" t="s">
        <v>14</v>
      </c>
      <c r="V9" s="908"/>
      <c r="W9" s="908"/>
      <c r="X9" s="855" t="s">
        <v>129</v>
      </c>
      <c r="Y9" s="855"/>
      <c r="Z9" s="855"/>
      <c r="AA9" s="855" t="s">
        <v>130</v>
      </c>
      <c r="AB9" s="855"/>
      <c r="AC9" s="855"/>
      <c r="AD9" s="833" t="s">
        <v>13</v>
      </c>
      <c r="AE9" s="834"/>
      <c r="AF9" s="834"/>
      <c r="AG9" s="835" t="s">
        <v>14</v>
      </c>
      <c r="AH9" s="835"/>
      <c r="AI9" s="835"/>
      <c r="AJ9" s="851" t="s">
        <v>13</v>
      </c>
      <c r="AK9" s="851"/>
      <c r="AL9" s="851"/>
      <c r="AM9" s="852" t="s">
        <v>14</v>
      </c>
      <c r="AN9" s="852"/>
      <c r="AO9" s="852"/>
      <c r="AP9" s="846" t="s">
        <v>13</v>
      </c>
      <c r="AQ9" s="847"/>
      <c r="AR9" s="833"/>
      <c r="AS9" s="848" t="s">
        <v>14</v>
      </c>
      <c r="AT9" s="849"/>
      <c r="AU9" s="850"/>
    </row>
    <row r="10" spans="1:47" s="262" customFormat="1" ht="23.25" customHeight="1">
      <c r="A10" s="831"/>
      <c r="B10" s="828"/>
      <c r="C10" s="243" t="s">
        <v>15</v>
      </c>
      <c r="D10" s="243" t="s">
        <v>16</v>
      </c>
      <c r="E10" s="243" t="s">
        <v>17</v>
      </c>
      <c r="F10" s="243" t="s">
        <v>15</v>
      </c>
      <c r="G10" s="243" t="s">
        <v>16</v>
      </c>
      <c r="H10" s="243" t="s">
        <v>17</v>
      </c>
      <c r="I10" s="243" t="s">
        <v>18</v>
      </c>
      <c r="J10" s="243" t="s">
        <v>16</v>
      </c>
      <c r="K10" s="243" t="s">
        <v>17</v>
      </c>
      <c r="L10" s="243" t="s">
        <v>124</v>
      </c>
      <c r="M10" s="243" t="s">
        <v>16</v>
      </c>
      <c r="N10" s="243" t="s">
        <v>17</v>
      </c>
      <c r="O10" s="243" t="s">
        <v>124</v>
      </c>
      <c r="P10" s="243" t="s">
        <v>16</v>
      </c>
      <c r="Q10" s="243" t="s">
        <v>17</v>
      </c>
      <c r="R10" s="243" t="s">
        <v>124</v>
      </c>
      <c r="S10" s="243" t="s">
        <v>16</v>
      </c>
      <c r="T10" s="243" t="s">
        <v>17</v>
      </c>
      <c r="U10" s="243" t="s">
        <v>124</v>
      </c>
      <c r="V10" s="243" t="s">
        <v>16</v>
      </c>
      <c r="W10" s="243" t="s">
        <v>17</v>
      </c>
      <c r="X10" s="113" t="s">
        <v>18</v>
      </c>
      <c r="Y10" s="111" t="s">
        <v>16</v>
      </c>
      <c r="Z10" s="111" t="s">
        <v>17</v>
      </c>
      <c r="AA10" s="111" t="s">
        <v>18</v>
      </c>
      <c r="AB10" s="111" t="s">
        <v>16</v>
      </c>
      <c r="AC10" s="111" t="s">
        <v>17</v>
      </c>
      <c r="AD10" s="112" t="s">
        <v>124</v>
      </c>
      <c r="AE10" s="113" t="s">
        <v>16</v>
      </c>
      <c r="AF10" s="113" t="s">
        <v>17</v>
      </c>
      <c r="AG10" s="113" t="s">
        <v>124</v>
      </c>
      <c r="AH10" s="113" t="s">
        <v>16</v>
      </c>
      <c r="AI10" s="113" t="s">
        <v>17</v>
      </c>
      <c r="AJ10" s="125" t="s">
        <v>124</v>
      </c>
      <c r="AK10" s="125" t="s">
        <v>16</v>
      </c>
      <c r="AL10" s="125" t="s">
        <v>17</v>
      </c>
      <c r="AM10" s="125" t="s">
        <v>124</v>
      </c>
      <c r="AN10" s="125" t="s">
        <v>16</v>
      </c>
      <c r="AO10" s="125" t="s">
        <v>17</v>
      </c>
      <c r="AP10" s="113" t="s">
        <v>124</v>
      </c>
      <c r="AQ10" s="113" t="s">
        <v>16</v>
      </c>
      <c r="AR10" s="113" t="s">
        <v>17</v>
      </c>
      <c r="AS10" s="113" t="s">
        <v>124</v>
      </c>
      <c r="AT10" s="113" t="s">
        <v>16</v>
      </c>
      <c r="AU10" s="113" t="s">
        <v>17</v>
      </c>
    </row>
    <row r="11" spans="1:47" s="262" customFormat="1" ht="19.5" customHeight="1">
      <c r="A11" s="832"/>
      <c r="B11" s="274" t="s">
        <v>19</v>
      </c>
      <c r="C11" s="426">
        <f>D11+E11</f>
        <v>29858</v>
      </c>
      <c r="D11" s="260">
        <f>SUM(D12:D22)</f>
        <v>15721</v>
      </c>
      <c r="E11" s="260">
        <f aca="true" t="shared" si="0" ref="E11:W11">SUM(E12:E22)</f>
        <v>14137</v>
      </c>
      <c r="F11" s="260">
        <f t="shared" si="0"/>
        <v>29257</v>
      </c>
      <c r="G11" s="260">
        <f t="shared" si="0"/>
        <v>15385</v>
      </c>
      <c r="H11" s="260">
        <f t="shared" si="0"/>
        <v>13872</v>
      </c>
      <c r="I11" s="260">
        <f>SUM(I12:I22)</f>
        <v>29262</v>
      </c>
      <c r="J11" s="705">
        <f t="shared" si="0"/>
        <v>15380</v>
      </c>
      <c r="K11" s="260">
        <f t="shared" si="0"/>
        <v>13882</v>
      </c>
      <c r="L11" s="260">
        <f t="shared" si="0"/>
        <v>2589</v>
      </c>
      <c r="M11" s="260">
        <f t="shared" si="0"/>
        <v>1335</v>
      </c>
      <c r="N11" s="260">
        <f t="shared" si="0"/>
        <v>1254</v>
      </c>
      <c r="O11" s="260">
        <f t="shared" si="0"/>
        <v>2366</v>
      </c>
      <c r="P11" s="260">
        <f t="shared" si="0"/>
        <v>1234</v>
      </c>
      <c r="Q11" s="260">
        <f t="shared" si="0"/>
        <v>1132</v>
      </c>
      <c r="R11" s="260">
        <f t="shared" si="0"/>
        <v>201</v>
      </c>
      <c r="S11" s="260">
        <f t="shared" si="0"/>
        <v>125</v>
      </c>
      <c r="T11" s="260">
        <f t="shared" si="0"/>
        <v>76</v>
      </c>
      <c r="U11" s="260">
        <f t="shared" si="0"/>
        <v>102</v>
      </c>
      <c r="V11" s="260">
        <f t="shared" si="0"/>
        <v>67</v>
      </c>
      <c r="W11" s="260">
        <f t="shared" si="0"/>
        <v>35</v>
      </c>
      <c r="X11" s="249">
        <f>F11*100/C11</f>
        <v>97.98713912519258</v>
      </c>
      <c r="Y11" s="250">
        <f>G11/D11</f>
        <v>0.9786273137841104</v>
      </c>
      <c r="Z11" s="250">
        <f>H11/E11</f>
        <v>0.9812548631251327</v>
      </c>
      <c r="AA11" s="250">
        <f aca="true" t="shared" si="1" ref="AA11:AI12">I11/C11</f>
        <v>0.9800388505593141</v>
      </c>
      <c r="AB11" s="250">
        <f t="shared" si="1"/>
        <v>0.9783092678582788</v>
      </c>
      <c r="AC11" s="250">
        <f t="shared" si="1"/>
        <v>0.981962226780788</v>
      </c>
      <c r="AD11" s="250" t="e">
        <f>AJ11/C11</f>
        <v>#REF!</v>
      </c>
      <c r="AE11" s="250" t="e">
        <f>AK11/D11</f>
        <v>#REF!</v>
      </c>
      <c r="AF11" s="250" t="e">
        <f>AL11/E11</f>
        <v>#REF!</v>
      </c>
      <c r="AG11" s="250" t="e">
        <f>AM11/C11</f>
        <v>#REF!</v>
      </c>
      <c r="AH11" s="250" t="e">
        <f>AN11/D11</f>
        <v>#REF!</v>
      </c>
      <c r="AI11" s="250" t="e">
        <f>AO11/E11</f>
        <v>#REF!</v>
      </c>
      <c r="AJ11" s="275" t="e">
        <f>#REF!+#REF!+#REF!+#REF!+#REF!+#REF!+#REF!+#REF!+#REF!+#REF!</f>
        <v>#REF!</v>
      </c>
      <c r="AK11" s="275" t="e">
        <f>#REF!+#REF!+#REF!+#REF!+#REF!+#REF!+#REF!+#REF!+#REF!+#REF!</f>
        <v>#REF!</v>
      </c>
      <c r="AL11" s="275" t="e">
        <f>#REF!+#REF!+#REF!+#REF!+#REF!+#REF!+#REF!+#REF!+#REF!+#REF!</f>
        <v>#REF!</v>
      </c>
      <c r="AM11" s="275" t="e">
        <f>#REF!+#REF!+#REF!+#REF!+#REF!+#REF!+#REF!+#REF!+#REF!+#REF!</f>
        <v>#REF!</v>
      </c>
      <c r="AN11" s="275" t="e">
        <f>#REF!+#REF!+#REF!+#REF!+#REF!+#REF!+#REF!+#REF!+#REF!+#REF!</f>
        <v>#REF!</v>
      </c>
      <c r="AO11" s="275" t="e">
        <f>#REF!+#REF!+#REF!+#REF!+#REF!+#REF!+#REF!+#REF!+#REF!+#REF!</f>
        <v>#REF!</v>
      </c>
      <c r="AP11" s="251">
        <f aca="true" t="shared" si="2" ref="AP11:AU12">R11/F11</f>
        <v>0.006870150733157877</v>
      </c>
      <c r="AQ11" s="251">
        <f t="shared" si="2"/>
        <v>0.008124796880077998</v>
      </c>
      <c r="AR11" s="251">
        <f t="shared" si="2"/>
        <v>0.005478662053056517</v>
      </c>
      <c r="AS11" s="251">
        <f t="shared" si="2"/>
        <v>0.003485749436128768</v>
      </c>
      <c r="AT11" s="251">
        <f t="shared" si="2"/>
        <v>0.00435630689206762</v>
      </c>
      <c r="AU11" s="251">
        <f t="shared" si="2"/>
        <v>0.0025212505402679728</v>
      </c>
    </row>
    <row r="12" spans="1:252" s="238" customFormat="1" ht="19.5" customHeight="1">
      <c r="A12" s="252">
        <v>1</v>
      </c>
      <c r="B12" s="276" t="s">
        <v>125</v>
      </c>
      <c r="C12" s="428">
        <f aca="true" t="shared" si="3" ref="C12:C22">D12+E12</f>
        <v>2808</v>
      </c>
      <c r="D12" s="253">
        <v>1444</v>
      </c>
      <c r="E12" s="253">
        <v>1364</v>
      </c>
      <c r="F12" s="253">
        <f>G12+H12</f>
        <v>2732</v>
      </c>
      <c r="G12" s="253">
        <v>1399</v>
      </c>
      <c r="H12" s="253">
        <v>1333</v>
      </c>
      <c r="I12" s="253">
        <f>J12+K12</f>
        <v>2732</v>
      </c>
      <c r="J12" s="253">
        <v>1399</v>
      </c>
      <c r="K12" s="253">
        <v>1333</v>
      </c>
      <c r="L12" s="253">
        <f>M12+N12</f>
        <v>164</v>
      </c>
      <c r="M12" s="253">
        <v>78</v>
      </c>
      <c r="N12" s="253">
        <v>86</v>
      </c>
      <c r="O12" s="253">
        <f>P12+Q12</f>
        <v>140</v>
      </c>
      <c r="P12" s="253">
        <v>67</v>
      </c>
      <c r="Q12" s="253">
        <v>73</v>
      </c>
      <c r="R12" s="253">
        <f>S12+T12</f>
        <v>42</v>
      </c>
      <c r="S12" s="253">
        <v>22</v>
      </c>
      <c r="T12" s="253">
        <v>20</v>
      </c>
      <c r="U12" s="253">
        <f>V12+W12</f>
        <v>26</v>
      </c>
      <c r="V12" s="253">
        <v>14</v>
      </c>
      <c r="W12" s="253">
        <v>12</v>
      </c>
      <c r="X12" s="254"/>
      <c r="Y12" s="255">
        <f>G12/D12</f>
        <v>0.9688365650969529</v>
      </c>
      <c r="Z12" s="255">
        <f>H12/E12</f>
        <v>0.9772727272727273</v>
      </c>
      <c r="AA12" s="255"/>
      <c r="AB12" s="255">
        <f t="shared" si="1"/>
        <v>0.9688365650969529</v>
      </c>
      <c r="AC12" s="255">
        <f t="shared" si="1"/>
        <v>0.9772727272727273</v>
      </c>
      <c r="AD12" s="255"/>
      <c r="AE12" s="255">
        <f t="shared" si="1"/>
        <v>0.05575411007862759</v>
      </c>
      <c r="AF12" s="255">
        <f t="shared" si="1"/>
        <v>0.06451612903225806</v>
      </c>
      <c r="AG12" s="255"/>
      <c r="AH12" s="255">
        <f t="shared" si="1"/>
        <v>0.04789135096497498</v>
      </c>
      <c r="AI12" s="255">
        <f t="shared" si="1"/>
        <v>0.05476369092273068</v>
      </c>
      <c r="AJ12" s="256"/>
      <c r="AK12" s="256">
        <f aca="true" t="shared" si="4" ref="AK12:AL15">AE12*D12</f>
        <v>80.50893495353824</v>
      </c>
      <c r="AL12" s="256">
        <f t="shared" si="4"/>
        <v>88</v>
      </c>
      <c r="AM12" s="256"/>
      <c r="AN12" s="256">
        <f aca="true" t="shared" si="5" ref="AN12:AO15">AH12*D12</f>
        <v>69.15511079342387</v>
      </c>
      <c r="AO12" s="256">
        <f t="shared" si="5"/>
        <v>74.69767441860465</v>
      </c>
      <c r="AP12" s="255"/>
      <c r="AQ12" s="255">
        <f t="shared" si="2"/>
        <v>0.015725518227305217</v>
      </c>
      <c r="AR12" s="255">
        <f t="shared" si="2"/>
        <v>0.015003750937734433</v>
      </c>
      <c r="AS12" s="255"/>
      <c r="AT12" s="255">
        <f t="shared" si="2"/>
        <v>0.010007147962830594</v>
      </c>
      <c r="AU12" s="255">
        <f t="shared" si="2"/>
        <v>0.00900225056264066</v>
      </c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  <c r="DN12" s="259"/>
      <c r="DO12" s="259"/>
      <c r="DP12" s="259"/>
      <c r="DQ12" s="259"/>
      <c r="DR12" s="259"/>
      <c r="DS12" s="259"/>
      <c r="DT12" s="259"/>
      <c r="DU12" s="259"/>
      <c r="DV12" s="259"/>
      <c r="DW12" s="259"/>
      <c r="DX12" s="259"/>
      <c r="DY12" s="259"/>
      <c r="DZ12" s="259"/>
      <c r="EA12" s="259"/>
      <c r="EB12" s="259"/>
      <c r="EC12" s="259"/>
      <c r="ED12" s="259"/>
      <c r="EE12" s="259"/>
      <c r="EF12" s="259"/>
      <c r="EG12" s="259"/>
      <c r="EH12" s="259"/>
      <c r="EI12" s="259"/>
      <c r="EJ12" s="259"/>
      <c r="EK12" s="259"/>
      <c r="EL12" s="259"/>
      <c r="EM12" s="259"/>
      <c r="EN12" s="259"/>
      <c r="EO12" s="259"/>
      <c r="EP12" s="259"/>
      <c r="EQ12" s="259"/>
      <c r="ER12" s="259"/>
      <c r="ES12" s="259"/>
      <c r="ET12" s="259"/>
      <c r="EU12" s="259"/>
      <c r="EV12" s="259"/>
      <c r="EW12" s="259"/>
      <c r="EX12" s="259"/>
      <c r="EY12" s="259"/>
      <c r="EZ12" s="259"/>
      <c r="FA12" s="259"/>
      <c r="FB12" s="259"/>
      <c r="FC12" s="259"/>
      <c r="FD12" s="259"/>
      <c r="FE12" s="259"/>
      <c r="FF12" s="259"/>
      <c r="FG12" s="259"/>
      <c r="FH12" s="259"/>
      <c r="FI12" s="259"/>
      <c r="FJ12" s="259"/>
      <c r="FK12" s="259"/>
      <c r="FL12" s="259"/>
      <c r="FM12" s="259"/>
      <c r="FN12" s="259"/>
      <c r="FO12" s="259"/>
      <c r="FP12" s="259"/>
      <c r="FQ12" s="259"/>
      <c r="FR12" s="259"/>
      <c r="FS12" s="259"/>
      <c r="FT12" s="259"/>
      <c r="FU12" s="259"/>
      <c r="FV12" s="259"/>
      <c r="FW12" s="259"/>
      <c r="FX12" s="259"/>
      <c r="FY12" s="259"/>
      <c r="FZ12" s="259"/>
      <c r="GA12" s="259"/>
      <c r="GB12" s="259"/>
      <c r="GC12" s="259"/>
      <c r="GD12" s="259"/>
      <c r="GE12" s="259"/>
      <c r="GF12" s="259"/>
      <c r="GG12" s="259"/>
      <c r="GH12" s="259"/>
      <c r="GI12" s="259"/>
      <c r="GJ12" s="259"/>
      <c r="GK12" s="259"/>
      <c r="GL12" s="259"/>
      <c r="GM12" s="259"/>
      <c r="GN12" s="259"/>
      <c r="GO12" s="259"/>
      <c r="GP12" s="259"/>
      <c r="GQ12" s="259"/>
      <c r="GR12" s="259"/>
      <c r="GS12" s="259"/>
      <c r="GT12" s="259"/>
      <c r="GU12" s="259"/>
      <c r="GV12" s="259"/>
      <c r="GW12" s="259"/>
      <c r="GX12" s="259"/>
      <c r="GY12" s="259"/>
      <c r="GZ12" s="259"/>
      <c r="HA12" s="259"/>
      <c r="HB12" s="259"/>
      <c r="HC12" s="259"/>
      <c r="HD12" s="259"/>
      <c r="HE12" s="259"/>
      <c r="HF12" s="259"/>
      <c r="HG12" s="259"/>
      <c r="HH12" s="259"/>
      <c r="HI12" s="259"/>
      <c r="HJ12" s="259"/>
      <c r="HK12" s="259"/>
      <c r="HL12" s="259"/>
      <c r="HM12" s="259"/>
      <c r="HN12" s="259"/>
      <c r="HO12" s="259"/>
      <c r="HP12" s="259"/>
      <c r="HQ12" s="259"/>
      <c r="HR12" s="259"/>
      <c r="HS12" s="259"/>
      <c r="HT12" s="259"/>
      <c r="HU12" s="259"/>
      <c r="HV12" s="259"/>
      <c r="HW12" s="259"/>
      <c r="HX12" s="259"/>
      <c r="HY12" s="259"/>
      <c r="HZ12" s="259"/>
      <c r="IA12" s="259"/>
      <c r="IB12" s="259"/>
      <c r="IC12" s="259"/>
      <c r="ID12" s="259"/>
      <c r="IE12" s="259"/>
      <c r="IF12" s="259"/>
      <c r="IG12" s="259"/>
      <c r="IH12" s="259"/>
      <c r="II12" s="259"/>
      <c r="IJ12" s="259"/>
      <c r="IK12" s="259"/>
      <c r="IL12" s="259"/>
      <c r="IM12" s="259"/>
      <c r="IN12" s="259"/>
      <c r="IO12" s="259"/>
      <c r="IP12" s="259"/>
      <c r="IQ12" s="259"/>
      <c r="IR12" s="259"/>
    </row>
    <row r="13" spans="1:252" s="279" customFormat="1" ht="19.5" customHeight="1">
      <c r="A13" s="257">
        <v>2</v>
      </c>
      <c r="B13" s="277" t="s">
        <v>138</v>
      </c>
      <c r="C13" s="244">
        <f t="shared" si="3"/>
        <v>3095</v>
      </c>
      <c r="D13" s="244">
        <v>1650</v>
      </c>
      <c r="E13" s="244">
        <v>1445</v>
      </c>
      <c r="F13" s="405">
        <f aca="true" t="shared" si="6" ref="F13:F22">G13+H13</f>
        <v>2953</v>
      </c>
      <c r="G13" s="244">
        <v>1585</v>
      </c>
      <c r="H13" s="244">
        <v>1368</v>
      </c>
      <c r="I13" s="405">
        <f aca="true" t="shared" si="7" ref="I13:I22">J13+K13</f>
        <v>2953</v>
      </c>
      <c r="J13" s="244">
        <v>1585</v>
      </c>
      <c r="K13" s="244">
        <v>1368</v>
      </c>
      <c r="L13" s="405">
        <f aca="true" t="shared" si="8" ref="L13:L22">M13+N13</f>
        <v>255</v>
      </c>
      <c r="M13" s="244">
        <v>123</v>
      </c>
      <c r="N13" s="244">
        <v>132</v>
      </c>
      <c r="O13" s="405">
        <f aca="true" t="shared" si="9" ref="O13:O22">P13+Q13</f>
        <v>237</v>
      </c>
      <c r="P13" s="244">
        <v>117</v>
      </c>
      <c r="Q13" s="244">
        <v>120</v>
      </c>
      <c r="R13" s="405">
        <f aca="true" t="shared" si="10" ref="R13:R22">S13+T13</f>
        <v>32</v>
      </c>
      <c r="S13" s="244">
        <v>22</v>
      </c>
      <c r="T13" s="244">
        <v>10</v>
      </c>
      <c r="U13" s="405">
        <f aca="true" t="shared" si="11" ref="U13:U22">V13+W13</f>
        <v>19</v>
      </c>
      <c r="V13" s="244">
        <v>14</v>
      </c>
      <c r="W13" s="244">
        <v>5</v>
      </c>
      <c r="X13" s="116"/>
      <c r="Y13" s="39">
        <f aca="true" t="shared" si="12" ref="Y13:Z18">G13/D13</f>
        <v>0.9606060606060606</v>
      </c>
      <c r="Z13" s="39">
        <f t="shared" si="12"/>
        <v>0.946712802768166</v>
      </c>
      <c r="AA13" s="39"/>
      <c r="AB13" s="39">
        <f aca="true" t="shared" si="13" ref="AB13:AB21">J13/D13</f>
        <v>0.9606060606060606</v>
      </c>
      <c r="AC13" s="39">
        <f aca="true" t="shared" si="14" ref="AC13:AC21">K13/E13</f>
        <v>0.946712802768166</v>
      </c>
      <c r="AD13" s="39"/>
      <c r="AE13" s="39">
        <f aca="true" t="shared" si="15" ref="AE13:AE21">M13/G13</f>
        <v>0.07760252365930599</v>
      </c>
      <c r="AF13" s="39">
        <f aca="true" t="shared" si="16" ref="AF13:AF21">N13/H13</f>
        <v>0.09649122807017543</v>
      </c>
      <c r="AG13" s="39"/>
      <c r="AH13" s="39">
        <f aca="true" t="shared" si="17" ref="AH13:AH21">P13/J13</f>
        <v>0.07381703470031546</v>
      </c>
      <c r="AI13" s="39">
        <f aca="true" t="shared" si="18" ref="AI13:AI21">Q13/K13</f>
        <v>0.08771929824561403</v>
      </c>
      <c r="AJ13" s="38"/>
      <c r="AK13" s="38">
        <f t="shared" si="4"/>
        <v>128.0441640378549</v>
      </c>
      <c r="AL13" s="38">
        <f t="shared" si="4"/>
        <v>139.4298245614035</v>
      </c>
      <c r="AM13" s="38"/>
      <c r="AN13" s="38">
        <f t="shared" si="5"/>
        <v>121.7981072555205</v>
      </c>
      <c r="AO13" s="38">
        <f t="shared" si="5"/>
        <v>126.75438596491227</v>
      </c>
      <c r="AP13" s="39"/>
      <c r="AQ13" s="39">
        <f aca="true" t="shared" si="19" ref="AQ13:AR16">S13/G13</f>
        <v>0.0138801261829653</v>
      </c>
      <c r="AR13" s="39">
        <f t="shared" si="19"/>
        <v>0.007309941520467836</v>
      </c>
      <c r="AS13" s="39"/>
      <c r="AT13" s="39">
        <f aca="true" t="shared" si="20" ref="AT13:AU16">V13/J13</f>
        <v>0.008832807570977918</v>
      </c>
      <c r="AU13" s="39">
        <f t="shared" si="20"/>
        <v>0.003654970760233918</v>
      </c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78"/>
      <c r="CM13" s="278"/>
      <c r="CN13" s="278"/>
      <c r="CO13" s="278"/>
      <c r="CP13" s="278"/>
      <c r="CQ13" s="278"/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8"/>
      <c r="DE13" s="278"/>
      <c r="DF13" s="278"/>
      <c r="DG13" s="278"/>
      <c r="DH13" s="278"/>
      <c r="DI13" s="278"/>
      <c r="DJ13" s="278"/>
      <c r="DK13" s="278"/>
      <c r="DL13" s="278"/>
      <c r="DM13" s="278"/>
      <c r="DN13" s="278"/>
      <c r="DO13" s="278"/>
      <c r="DP13" s="278"/>
      <c r="DQ13" s="278"/>
      <c r="DR13" s="278"/>
      <c r="DS13" s="278"/>
      <c r="DT13" s="278"/>
      <c r="DU13" s="278"/>
      <c r="DV13" s="278"/>
      <c r="DW13" s="278"/>
      <c r="DX13" s="278"/>
      <c r="DY13" s="278"/>
      <c r="DZ13" s="278"/>
      <c r="EA13" s="278"/>
      <c r="EB13" s="278"/>
      <c r="EC13" s="278"/>
      <c r="ED13" s="278"/>
      <c r="EE13" s="278"/>
      <c r="EF13" s="278"/>
      <c r="EG13" s="278"/>
      <c r="EH13" s="278"/>
      <c r="EI13" s="278"/>
      <c r="EJ13" s="278"/>
      <c r="EK13" s="278"/>
      <c r="EL13" s="278"/>
      <c r="EM13" s="278"/>
      <c r="EN13" s="278"/>
      <c r="EO13" s="278"/>
      <c r="EP13" s="278"/>
      <c r="EQ13" s="278"/>
      <c r="ER13" s="278"/>
      <c r="ES13" s="278"/>
      <c r="ET13" s="278"/>
      <c r="EU13" s="278"/>
      <c r="EV13" s="278"/>
      <c r="EW13" s="278"/>
      <c r="EX13" s="278"/>
      <c r="EY13" s="278"/>
      <c r="EZ13" s="278"/>
      <c r="FA13" s="278"/>
      <c r="FB13" s="278"/>
      <c r="FC13" s="278"/>
      <c r="FD13" s="278"/>
      <c r="FE13" s="278"/>
      <c r="FF13" s="278"/>
      <c r="FG13" s="278"/>
      <c r="FH13" s="278"/>
      <c r="FI13" s="278"/>
      <c r="FJ13" s="278"/>
      <c r="FK13" s="278"/>
      <c r="FL13" s="278"/>
      <c r="FM13" s="278"/>
      <c r="FN13" s="278"/>
      <c r="FO13" s="278"/>
      <c r="FP13" s="278"/>
      <c r="FQ13" s="278"/>
      <c r="FR13" s="278"/>
      <c r="FS13" s="278"/>
      <c r="FT13" s="278"/>
      <c r="FU13" s="278"/>
      <c r="FV13" s="278"/>
      <c r="FW13" s="278"/>
      <c r="FX13" s="278"/>
      <c r="FY13" s="278"/>
      <c r="FZ13" s="278"/>
      <c r="GA13" s="278"/>
      <c r="GB13" s="278"/>
      <c r="GC13" s="278"/>
      <c r="GD13" s="278"/>
      <c r="GE13" s="278"/>
      <c r="GF13" s="278"/>
      <c r="GG13" s="278"/>
      <c r="GH13" s="278"/>
      <c r="GI13" s="278"/>
      <c r="GJ13" s="278"/>
      <c r="GK13" s="278"/>
      <c r="GL13" s="278"/>
      <c r="GM13" s="278"/>
      <c r="GN13" s="278"/>
      <c r="GO13" s="278"/>
      <c r="GP13" s="278"/>
      <c r="GQ13" s="278"/>
      <c r="GR13" s="278"/>
      <c r="GS13" s="278"/>
      <c r="GT13" s="278"/>
      <c r="GU13" s="278"/>
      <c r="GV13" s="278"/>
      <c r="GW13" s="278"/>
      <c r="GX13" s="278"/>
      <c r="GY13" s="278"/>
      <c r="GZ13" s="278"/>
      <c r="HA13" s="278"/>
      <c r="HB13" s="278"/>
      <c r="HC13" s="278"/>
      <c r="HD13" s="278"/>
      <c r="HE13" s="278"/>
      <c r="HF13" s="278"/>
      <c r="HG13" s="278"/>
      <c r="HH13" s="278"/>
      <c r="HI13" s="278"/>
      <c r="HJ13" s="278"/>
      <c r="HK13" s="278"/>
      <c r="HL13" s="278"/>
      <c r="HM13" s="278"/>
      <c r="HN13" s="278"/>
      <c r="HO13" s="278"/>
      <c r="HP13" s="278"/>
      <c r="HQ13" s="278"/>
      <c r="HR13" s="278"/>
      <c r="HS13" s="278"/>
      <c r="HT13" s="278"/>
      <c r="HU13" s="278"/>
      <c r="HV13" s="278"/>
      <c r="HW13" s="278"/>
      <c r="HX13" s="278"/>
      <c r="HY13" s="278"/>
      <c r="HZ13" s="278"/>
      <c r="IA13" s="278"/>
      <c r="IB13" s="278"/>
      <c r="IC13" s="278"/>
      <c r="ID13" s="278"/>
      <c r="IE13" s="278"/>
      <c r="IF13" s="278"/>
      <c r="IG13" s="278"/>
      <c r="IH13" s="278"/>
      <c r="II13" s="278"/>
      <c r="IJ13" s="278"/>
      <c r="IK13" s="278"/>
      <c r="IL13" s="278"/>
      <c r="IM13" s="278"/>
      <c r="IN13" s="278"/>
      <c r="IO13" s="278"/>
      <c r="IP13" s="278"/>
      <c r="IQ13" s="278"/>
      <c r="IR13" s="278"/>
    </row>
    <row r="14" spans="1:252" s="279" customFormat="1" ht="19.5" customHeight="1">
      <c r="A14" s="257">
        <v>3</v>
      </c>
      <c r="B14" s="277" t="s">
        <v>137</v>
      </c>
      <c r="C14" s="244">
        <f t="shared" si="3"/>
        <v>5212</v>
      </c>
      <c r="D14" s="244">
        <v>2706</v>
      </c>
      <c r="E14" s="244">
        <v>2506</v>
      </c>
      <c r="F14" s="405">
        <f t="shared" si="6"/>
        <v>5033</v>
      </c>
      <c r="G14" s="244">
        <v>2596</v>
      </c>
      <c r="H14" s="244">
        <v>2437</v>
      </c>
      <c r="I14" s="405">
        <f t="shared" si="7"/>
        <v>5033</v>
      </c>
      <c r="J14" s="244">
        <v>2596</v>
      </c>
      <c r="K14" s="244">
        <v>2437</v>
      </c>
      <c r="L14" s="405">
        <f t="shared" si="8"/>
        <v>743</v>
      </c>
      <c r="M14" s="244">
        <v>402</v>
      </c>
      <c r="N14" s="244">
        <v>341</v>
      </c>
      <c r="O14" s="405">
        <f t="shared" si="9"/>
        <v>593</v>
      </c>
      <c r="P14" s="244">
        <v>317</v>
      </c>
      <c r="Q14" s="244">
        <v>276</v>
      </c>
      <c r="R14" s="405">
        <f t="shared" si="10"/>
        <v>35</v>
      </c>
      <c r="S14" s="244">
        <v>23</v>
      </c>
      <c r="T14" s="244">
        <v>12</v>
      </c>
      <c r="U14" s="405">
        <f t="shared" si="11"/>
        <v>6</v>
      </c>
      <c r="V14" s="244">
        <v>6</v>
      </c>
      <c r="W14" s="244">
        <v>0</v>
      </c>
      <c r="X14" s="116"/>
      <c r="Y14" s="39">
        <f t="shared" si="12"/>
        <v>0.959349593495935</v>
      </c>
      <c r="Z14" s="39">
        <f t="shared" si="12"/>
        <v>0.9724660814046289</v>
      </c>
      <c r="AA14" s="39"/>
      <c r="AB14" s="39">
        <f t="shared" si="13"/>
        <v>0.959349593495935</v>
      </c>
      <c r="AC14" s="39">
        <f t="shared" si="14"/>
        <v>0.9724660814046289</v>
      </c>
      <c r="AD14" s="39"/>
      <c r="AE14" s="39">
        <f t="shared" si="15"/>
        <v>0.15485362095531588</v>
      </c>
      <c r="AF14" s="39">
        <f t="shared" si="16"/>
        <v>0.13992613869511694</v>
      </c>
      <c r="AG14" s="39"/>
      <c r="AH14" s="39">
        <f t="shared" si="17"/>
        <v>0.12211093990755008</v>
      </c>
      <c r="AI14" s="39">
        <f t="shared" si="18"/>
        <v>0.11325400082068117</v>
      </c>
      <c r="AJ14" s="38"/>
      <c r="AK14" s="38">
        <f t="shared" si="4"/>
        <v>419.0338983050848</v>
      </c>
      <c r="AL14" s="38">
        <f t="shared" si="4"/>
        <v>350.65490356996304</v>
      </c>
      <c r="AM14" s="38"/>
      <c r="AN14" s="38">
        <f t="shared" si="5"/>
        <v>330.43220338983053</v>
      </c>
      <c r="AO14" s="38">
        <f t="shared" si="5"/>
        <v>283.814526056627</v>
      </c>
      <c r="AP14" s="39"/>
      <c r="AQ14" s="39">
        <f t="shared" si="19"/>
        <v>0.008859784283513097</v>
      </c>
      <c r="AR14" s="39">
        <f t="shared" si="19"/>
        <v>0.004924086992203529</v>
      </c>
      <c r="AS14" s="39"/>
      <c r="AT14" s="39">
        <f t="shared" si="20"/>
        <v>0.0023112480739599386</v>
      </c>
      <c r="AU14" s="39">
        <f t="shared" si="20"/>
        <v>0</v>
      </c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8"/>
      <c r="DF14" s="278"/>
      <c r="DG14" s="278"/>
      <c r="DH14" s="278"/>
      <c r="DI14" s="278"/>
      <c r="DJ14" s="278"/>
      <c r="DK14" s="278"/>
      <c r="DL14" s="278"/>
      <c r="DM14" s="278"/>
      <c r="DN14" s="278"/>
      <c r="DO14" s="278"/>
      <c r="DP14" s="278"/>
      <c r="DQ14" s="278"/>
      <c r="DR14" s="278"/>
      <c r="DS14" s="278"/>
      <c r="DT14" s="278"/>
      <c r="DU14" s="278"/>
      <c r="DV14" s="278"/>
      <c r="DW14" s="278"/>
      <c r="DX14" s="278"/>
      <c r="DY14" s="278"/>
      <c r="DZ14" s="278"/>
      <c r="EA14" s="278"/>
      <c r="EB14" s="278"/>
      <c r="EC14" s="278"/>
      <c r="ED14" s="278"/>
      <c r="EE14" s="278"/>
      <c r="EF14" s="278"/>
      <c r="EG14" s="278"/>
      <c r="EH14" s="278"/>
      <c r="EI14" s="278"/>
      <c r="EJ14" s="278"/>
      <c r="EK14" s="278"/>
      <c r="EL14" s="278"/>
      <c r="EM14" s="278"/>
      <c r="EN14" s="278"/>
      <c r="EO14" s="278"/>
      <c r="EP14" s="278"/>
      <c r="EQ14" s="278"/>
      <c r="ER14" s="278"/>
      <c r="ES14" s="278"/>
      <c r="ET14" s="278"/>
      <c r="EU14" s="278"/>
      <c r="EV14" s="278"/>
      <c r="EW14" s="278"/>
      <c r="EX14" s="278"/>
      <c r="EY14" s="278"/>
      <c r="EZ14" s="278"/>
      <c r="FA14" s="278"/>
      <c r="FB14" s="278"/>
      <c r="FC14" s="278"/>
      <c r="FD14" s="278"/>
      <c r="FE14" s="278"/>
      <c r="FF14" s="278"/>
      <c r="FG14" s="278"/>
      <c r="FH14" s="278"/>
      <c r="FI14" s="278"/>
      <c r="FJ14" s="278"/>
      <c r="FK14" s="278"/>
      <c r="FL14" s="278"/>
      <c r="FM14" s="278"/>
      <c r="FN14" s="278"/>
      <c r="FO14" s="278"/>
      <c r="FP14" s="278"/>
      <c r="FQ14" s="278"/>
      <c r="FR14" s="278"/>
      <c r="FS14" s="278"/>
      <c r="FT14" s="278"/>
      <c r="FU14" s="278"/>
      <c r="FV14" s="278"/>
      <c r="FW14" s="278"/>
      <c r="FX14" s="278"/>
      <c r="FY14" s="278"/>
      <c r="FZ14" s="278"/>
      <c r="GA14" s="278"/>
      <c r="GB14" s="278"/>
      <c r="GC14" s="278"/>
      <c r="GD14" s="278"/>
      <c r="GE14" s="278"/>
      <c r="GF14" s="278"/>
      <c r="GG14" s="278"/>
      <c r="GH14" s="278"/>
      <c r="GI14" s="278"/>
      <c r="GJ14" s="278"/>
      <c r="GK14" s="278"/>
      <c r="GL14" s="278"/>
      <c r="GM14" s="278"/>
      <c r="GN14" s="278"/>
      <c r="GO14" s="278"/>
      <c r="GP14" s="278"/>
      <c r="GQ14" s="278"/>
      <c r="GR14" s="278"/>
      <c r="GS14" s="278"/>
      <c r="GT14" s="278"/>
      <c r="GU14" s="278"/>
      <c r="GV14" s="278"/>
      <c r="GW14" s="278"/>
      <c r="GX14" s="278"/>
      <c r="GY14" s="278"/>
      <c r="GZ14" s="278"/>
      <c r="HA14" s="278"/>
      <c r="HB14" s="278"/>
      <c r="HC14" s="278"/>
      <c r="HD14" s="278"/>
      <c r="HE14" s="278"/>
      <c r="HF14" s="278"/>
      <c r="HG14" s="278"/>
      <c r="HH14" s="278"/>
      <c r="HI14" s="278"/>
      <c r="HJ14" s="278"/>
      <c r="HK14" s="278"/>
      <c r="HL14" s="278"/>
      <c r="HM14" s="278"/>
      <c r="HN14" s="278"/>
      <c r="HO14" s="278"/>
      <c r="HP14" s="278"/>
      <c r="HQ14" s="278"/>
      <c r="HR14" s="278"/>
      <c r="HS14" s="278"/>
      <c r="HT14" s="278"/>
      <c r="HU14" s="278"/>
      <c r="HV14" s="278"/>
      <c r="HW14" s="278"/>
      <c r="HX14" s="278"/>
      <c r="HY14" s="278"/>
      <c r="HZ14" s="278"/>
      <c r="IA14" s="278"/>
      <c r="IB14" s="278"/>
      <c r="IC14" s="278"/>
      <c r="ID14" s="278"/>
      <c r="IE14" s="278"/>
      <c r="IF14" s="278"/>
      <c r="IG14" s="278"/>
      <c r="IH14" s="278"/>
      <c r="II14" s="278"/>
      <c r="IJ14" s="278"/>
      <c r="IK14" s="278"/>
      <c r="IL14" s="278"/>
      <c r="IM14" s="278"/>
      <c r="IN14" s="278"/>
      <c r="IO14" s="278"/>
      <c r="IP14" s="278"/>
      <c r="IQ14" s="278"/>
      <c r="IR14" s="278"/>
    </row>
    <row r="15" spans="1:252" s="279" customFormat="1" ht="19.5" customHeight="1">
      <c r="A15" s="257">
        <v>4</v>
      </c>
      <c r="B15" s="277" t="s">
        <v>136</v>
      </c>
      <c r="C15" s="244">
        <f t="shared" si="3"/>
        <v>1691</v>
      </c>
      <c r="D15" s="244">
        <v>904</v>
      </c>
      <c r="E15" s="244">
        <v>787</v>
      </c>
      <c r="F15" s="405">
        <f t="shared" si="6"/>
        <v>1674</v>
      </c>
      <c r="G15" s="244">
        <v>894</v>
      </c>
      <c r="H15" s="244">
        <v>780</v>
      </c>
      <c r="I15" s="405">
        <f t="shared" si="7"/>
        <v>1674</v>
      </c>
      <c r="J15" s="244">
        <v>894</v>
      </c>
      <c r="K15" s="244">
        <v>780</v>
      </c>
      <c r="L15" s="405">
        <f t="shared" si="8"/>
        <v>48</v>
      </c>
      <c r="M15" s="244">
        <v>23</v>
      </c>
      <c r="N15" s="244">
        <v>25</v>
      </c>
      <c r="O15" s="405">
        <f t="shared" si="9"/>
        <v>52</v>
      </c>
      <c r="P15" s="244">
        <v>29</v>
      </c>
      <c r="Q15" s="244">
        <v>23</v>
      </c>
      <c r="R15" s="405">
        <f t="shared" si="10"/>
        <v>2</v>
      </c>
      <c r="S15" s="244">
        <v>1</v>
      </c>
      <c r="T15" s="244">
        <v>1</v>
      </c>
      <c r="U15" s="405">
        <f t="shared" si="11"/>
        <v>0</v>
      </c>
      <c r="V15" s="244">
        <v>0</v>
      </c>
      <c r="W15" s="244">
        <v>0</v>
      </c>
      <c r="X15" s="116"/>
      <c r="Y15" s="39">
        <f t="shared" si="12"/>
        <v>0.9889380530973452</v>
      </c>
      <c r="Z15" s="39">
        <f t="shared" si="12"/>
        <v>0.9911054637865311</v>
      </c>
      <c r="AA15" s="39"/>
      <c r="AB15" s="39">
        <f t="shared" si="13"/>
        <v>0.9889380530973452</v>
      </c>
      <c r="AC15" s="39">
        <f t="shared" si="14"/>
        <v>0.9911054637865311</v>
      </c>
      <c r="AD15" s="39"/>
      <c r="AE15" s="39">
        <f t="shared" si="15"/>
        <v>0.025727069351230425</v>
      </c>
      <c r="AF15" s="39">
        <f t="shared" si="16"/>
        <v>0.03205128205128205</v>
      </c>
      <c r="AG15" s="39"/>
      <c r="AH15" s="39">
        <f t="shared" si="17"/>
        <v>0.03243847874720358</v>
      </c>
      <c r="AI15" s="39">
        <f t="shared" si="18"/>
        <v>0.029487179487179487</v>
      </c>
      <c r="AJ15" s="38"/>
      <c r="AK15" s="38">
        <f t="shared" si="4"/>
        <v>23.257270693512304</v>
      </c>
      <c r="AL15" s="38">
        <f t="shared" si="4"/>
        <v>25.22435897435897</v>
      </c>
      <c r="AM15" s="38"/>
      <c r="AN15" s="38">
        <f t="shared" si="5"/>
        <v>29.324384787472034</v>
      </c>
      <c r="AO15" s="38">
        <f t="shared" si="5"/>
        <v>23.206410256410255</v>
      </c>
      <c r="AP15" s="39"/>
      <c r="AQ15" s="39">
        <f t="shared" si="19"/>
        <v>0.0011185682326621924</v>
      </c>
      <c r="AR15" s="39">
        <f t="shared" si="19"/>
        <v>0.001282051282051282</v>
      </c>
      <c r="AS15" s="39"/>
      <c r="AT15" s="39">
        <f t="shared" si="20"/>
        <v>0</v>
      </c>
      <c r="AU15" s="39">
        <f t="shared" si="20"/>
        <v>0</v>
      </c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8"/>
      <c r="DM15" s="278"/>
      <c r="DN15" s="278"/>
      <c r="DO15" s="278"/>
      <c r="DP15" s="278"/>
      <c r="DQ15" s="278"/>
      <c r="DR15" s="278"/>
      <c r="DS15" s="278"/>
      <c r="DT15" s="278"/>
      <c r="DU15" s="278"/>
      <c r="DV15" s="278"/>
      <c r="DW15" s="278"/>
      <c r="DX15" s="278"/>
      <c r="DY15" s="278"/>
      <c r="DZ15" s="278"/>
      <c r="EA15" s="278"/>
      <c r="EB15" s="278"/>
      <c r="EC15" s="278"/>
      <c r="ED15" s="278"/>
      <c r="EE15" s="278"/>
      <c r="EF15" s="278"/>
      <c r="EG15" s="278"/>
      <c r="EH15" s="278"/>
      <c r="EI15" s="278"/>
      <c r="EJ15" s="278"/>
      <c r="EK15" s="278"/>
      <c r="EL15" s="278"/>
      <c r="EM15" s="278"/>
      <c r="EN15" s="278"/>
      <c r="EO15" s="278"/>
      <c r="EP15" s="278"/>
      <c r="EQ15" s="278"/>
      <c r="ER15" s="278"/>
      <c r="ES15" s="278"/>
      <c r="ET15" s="278"/>
      <c r="EU15" s="278"/>
      <c r="EV15" s="278"/>
      <c r="EW15" s="278"/>
      <c r="EX15" s="278"/>
      <c r="EY15" s="278"/>
      <c r="EZ15" s="278"/>
      <c r="FA15" s="278"/>
      <c r="FB15" s="278"/>
      <c r="FC15" s="278"/>
      <c r="FD15" s="278"/>
      <c r="FE15" s="278"/>
      <c r="FF15" s="278"/>
      <c r="FG15" s="278"/>
      <c r="FH15" s="278"/>
      <c r="FI15" s="278"/>
      <c r="FJ15" s="278"/>
      <c r="FK15" s="278"/>
      <c r="FL15" s="278"/>
      <c r="FM15" s="278"/>
      <c r="FN15" s="278"/>
      <c r="FO15" s="278"/>
      <c r="FP15" s="278"/>
      <c r="FQ15" s="278"/>
      <c r="FR15" s="278"/>
      <c r="FS15" s="278"/>
      <c r="FT15" s="278"/>
      <c r="FU15" s="278"/>
      <c r="FV15" s="278"/>
      <c r="FW15" s="278"/>
      <c r="FX15" s="278"/>
      <c r="FY15" s="278"/>
      <c r="FZ15" s="278"/>
      <c r="GA15" s="278"/>
      <c r="GB15" s="278"/>
      <c r="GC15" s="278"/>
      <c r="GD15" s="278"/>
      <c r="GE15" s="278"/>
      <c r="GF15" s="278"/>
      <c r="GG15" s="278"/>
      <c r="GH15" s="278"/>
      <c r="GI15" s="278"/>
      <c r="GJ15" s="278"/>
      <c r="GK15" s="278"/>
      <c r="GL15" s="278"/>
      <c r="GM15" s="278"/>
      <c r="GN15" s="278"/>
      <c r="GO15" s="278"/>
      <c r="GP15" s="278"/>
      <c r="GQ15" s="278"/>
      <c r="GR15" s="278"/>
      <c r="GS15" s="278"/>
      <c r="GT15" s="278"/>
      <c r="GU15" s="278"/>
      <c r="GV15" s="278"/>
      <c r="GW15" s="278"/>
      <c r="GX15" s="278"/>
      <c r="GY15" s="278"/>
      <c r="GZ15" s="278"/>
      <c r="HA15" s="278"/>
      <c r="HB15" s="278"/>
      <c r="HC15" s="278"/>
      <c r="HD15" s="278"/>
      <c r="HE15" s="278"/>
      <c r="HF15" s="278"/>
      <c r="HG15" s="278"/>
      <c r="HH15" s="278"/>
      <c r="HI15" s="278"/>
      <c r="HJ15" s="278"/>
      <c r="HK15" s="278"/>
      <c r="HL15" s="278"/>
      <c r="HM15" s="278"/>
      <c r="HN15" s="278"/>
      <c r="HO15" s="278"/>
      <c r="HP15" s="278"/>
      <c r="HQ15" s="278"/>
      <c r="HR15" s="278"/>
      <c r="HS15" s="278"/>
      <c r="HT15" s="278"/>
      <c r="HU15" s="278"/>
      <c r="HV15" s="278"/>
      <c r="HW15" s="278"/>
      <c r="HX15" s="278"/>
      <c r="HY15" s="278"/>
      <c r="HZ15" s="278"/>
      <c r="IA15" s="278"/>
      <c r="IB15" s="278"/>
      <c r="IC15" s="278"/>
      <c r="ID15" s="278"/>
      <c r="IE15" s="278"/>
      <c r="IF15" s="278"/>
      <c r="IG15" s="278"/>
      <c r="IH15" s="278"/>
      <c r="II15" s="278"/>
      <c r="IJ15" s="278"/>
      <c r="IK15" s="278"/>
      <c r="IL15" s="278"/>
      <c r="IM15" s="278"/>
      <c r="IN15" s="278"/>
      <c r="IO15" s="278"/>
      <c r="IP15" s="278"/>
      <c r="IQ15" s="278"/>
      <c r="IR15" s="278"/>
    </row>
    <row r="16" spans="1:252" s="280" customFormat="1" ht="19.5" customHeight="1">
      <c r="A16" s="257">
        <v>5</v>
      </c>
      <c r="B16" s="280" t="s">
        <v>59</v>
      </c>
      <c r="C16" s="244">
        <f t="shared" si="3"/>
        <v>2662</v>
      </c>
      <c r="D16" s="244">
        <v>1373</v>
      </c>
      <c r="E16" s="244">
        <v>1289</v>
      </c>
      <c r="F16" s="405">
        <f t="shared" si="6"/>
        <v>2633</v>
      </c>
      <c r="G16" s="244">
        <v>1358</v>
      </c>
      <c r="H16" s="244">
        <v>1275</v>
      </c>
      <c r="I16" s="405">
        <f t="shared" si="7"/>
        <v>2633</v>
      </c>
      <c r="J16" s="244">
        <v>1358</v>
      </c>
      <c r="K16" s="244">
        <v>1275</v>
      </c>
      <c r="L16" s="405">
        <f t="shared" si="8"/>
        <v>238</v>
      </c>
      <c r="M16" s="244">
        <v>119</v>
      </c>
      <c r="N16" s="244">
        <v>119</v>
      </c>
      <c r="O16" s="405">
        <f t="shared" si="9"/>
        <v>228</v>
      </c>
      <c r="P16" s="244">
        <v>120</v>
      </c>
      <c r="Q16" s="244">
        <v>108</v>
      </c>
      <c r="R16" s="405">
        <f t="shared" si="10"/>
        <v>0</v>
      </c>
      <c r="S16" s="244">
        <v>0</v>
      </c>
      <c r="T16" s="244">
        <v>0</v>
      </c>
      <c r="U16" s="405">
        <f t="shared" si="11"/>
        <v>0</v>
      </c>
      <c r="V16" s="244">
        <v>0</v>
      </c>
      <c r="W16" s="244">
        <v>0</v>
      </c>
      <c r="X16" s="116"/>
      <c r="Y16" s="39">
        <f t="shared" si="12"/>
        <v>0.989075018208303</v>
      </c>
      <c r="Z16" s="39">
        <f t="shared" si="12"/>
        <v>0.9891388673390225</v>
      </c>
      <c r="AA16" s="39"/>
      <c r="AB16" s="39">
        <f t="shared" si="13"/>
        <v>0.989075018208303</v>
      </c>
      <c r="AC16" s="39">
        <f t="shared" si="14"/>
        <v>0.9891388673390225</v>
      </c>
      <c r="AD16" s="39"/>
      <c r="AE16" s="39">
        <f t="shared" si="15"/>
        <v>0.08762886597938144</v>
      </c>
      <c r="AF16" s="39">
        <f t="shared" si="16"/>
        <v>0.09333333333333334</v>
      </c>
      <c r="AG16" s="39"/>
      <c r="AH16" s="39">
        <f t="shared" si="17"/>
        <v>0.08836524300441827</v>
      </c>
      <c r="AI16" s="39">
        <f t="shared" si="18"/>
        <v>0.08470588235294117</v>
      </c>
      <c r="AJ16" s="39"/>
      <c r="AK16" s="39">
        <f>S16/M16</f>
        <v>0</v>
      </c>
      <c r="AL16" s="39">
        <f>T16/N16</f>
        <v>0</v>
      </c>
      <c r="AM16" s="39"/>
      <c r="AN16" s="39">
        <f>V16/P16</f>
        <v>0</v>
      </c>
      <c r="AO16" s="39">
        <f>W16/Q16</f>
        <v>0</v>
      </c>
      <c r="AP16" s="39"/>
      <c r="AQ16" s="39">
        <f t="shared" si="19"/>
        <v>0</v>
      </c>
      <c r="AR16" s="39">
        <f t="shared" si="19"/>
        <v>0</v>
      </c>
      <c r="AS16" s="39"/>
      <c r="AT16" s="39">
        <f t="shared" si="20"/>
        <v>0</v>
      </c>
      <c r="AU16" s="39">
        <f t="shared" si="20"/>
        <v>0</v>
      </c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1"/>
      <c r="CZ16" s="281"/>
      <c r="DA16" s="281"/>
      <c r="DB16" s="281"/>
      <c r="DC16" s="281"/>
      <c r="DD16" s="281"/>
      <c r="DE16" s="281"/>
      <c r="DF16" s="281"/>
      <c r="DG16" s="281"/>
      <c r="DH16" s="281"/>
      <c r="DI16" s="281"/>
      <c r="DJ16" s="281"/>
      <c r="DK16" s="281"/>
      <c r="DL16" s="281"/>
      <c r="DM16" s="281"/>
      <c r="DN16" s="281"/>
      <c r="DO16" s="281"/>
      <c r="DP16" s="281"/>
      <c r="DQ16" s="281"/>
      <c r="DR16" s="281"/>
      <c r="DS16" s="281"/>
      <c r="DT16" s="281"/>
      <c r="DU16" s="281"/>
      <c r="DV16" s="281"/>
      <c r="DW16" s="281"/>
      <c r="DX16" s="281"/>
      <c r="DY16" s="281"/>
      <c r="DZ16" s="281"/>
      <c r="EA16" s="281"/>
      <c r="EB16" s="281"/>
      <c r="EC16" s="281"/>
      <c r="ED16" s="281"/>
      <c r="EE16" s="281"/>
      <c r="EF16" s="281"/>
      <c r="EG16" s="281"/>
      <c r="EH16" s="281"/>
      <c r="EI16" s="281"/>
      <c r="EJ16" s="281"/>
      <c r="EK16" s="281"/>
      <c r="EL16" s="281"/>
      <c r="EM16" s="281"/>
      <c r="EN16" s="281"/>
      <c r="EO16" s="281"/>
      <c r="EP16" s="281"/>
      <c r="EQ16" s="281"/>
      <c r="ER16" s="281"/>
      <c r="ES16" s="281"/>
      <c r="ET16" s="281"/>
      <c r="EU16" s="281"/>
      <c r="EV16" s="281"/>
      <c r="EW16" s="281"/>
      <c r="EX16" s="281"/>
      <c r="EY16" s="281"/>
      <c r="EZ16" s="281"/>
      <c r="FA16" s="281"/>
      <c r="FB16" s="281"/>
      <c r="FC16" s="281"/>
      <c r="FD16" s="281"/>
      <c r="FE16" s="281"/>
      <c r="FF16" s="281"/>
      <c r="FG16" s="281"/>
      <c r="FH16" s="281"/>
      <c r="FI16" s="281"/>
      <c r="FJ16" s="281"/>
      <c r="FK16" s="281"/>
      <c r="FL16" s="281"/>
      <c r="FM16" s="281"/>
      <c r="FN16" s="281"/>
      <c r="FO16" s="281"/>
      <c r="FP16" s="281"/>
      <c r="FQ16" s="281"/>
      <c r="FR16" s="281"/>
      <c r="FS16" s="281"/>
      <c r="FT16" s="281"/>
      <c r="FU16" s="281"/>
      <c r="FV16" s="281"/>
      <c r="FW16" s="281"/>
      <c r="FX16" s="281"/>
      <c r="FY16" s="281"/>
      <c r="FZ16" s="281"/>
      <c r="GA16" s="281"/>
      <c r="GB16" s="281"/>
      <c r="GC16" s="281"/>
      <c r="GD16" s="281"/>
      <c r="GE16" s="281"/>
      <c r="GF16" s="281"/>
      <c r="GG16" s="281"/>
      <c r="GH16" s="281"/>
      <c r="GI16" s="281"/>
      <c r="GJ16" s="281"/>
      <c r="GK16" s="281"/>
      <c r="GL16" s="281"/>
      <c r="GM16" s="281"/>
      <c r="GN16" s="281"/>
      <c r="GO16" s="281"/>
      <c r="GP16" s="281"/>
      <c r="GQ16" s="281"/>
      <c r="GR16" s="281"/>
      <c r="GS16" s="281"/>
      <c r="GT16" s="281"/>
      <c r="GU16" s="281"/>
      <c r="GV16" s="281"/>
      <c r="GW16" s="281"/>
      <c r="GX16" s="281"/>
      <c r="GY16" s="281"/>
      <c r="GZ16" s="281"/>
      <c r="HA16" s="281"/>
      <c r="HB16" s="281"/>
      <c r="HC16" s="281"/>
      <c r="HD16" s="281"/>
      <c r="HE16" s="281"/>
      <c r="HF16" s="281"/>
      <c r="HG16" s="281"/>
      <c r="HH16" s="281"/>
      <c r="HI16" s="281"/>
      <c r="HJ16" s="281"/>
      <c r="HK16" s="281"/>
      <c r="HL16" s="281"/>
      <c r="HM16" s="281"/>
      <c r="HN16" s="281"/>
      <c r="HO16" s="281"/>
      <c r="HP16" s="281"/>
      <c r="HQ16" s="281"/>
      <c r="HR16" s="281"/>
      <c r="HS16" s="281"/>
      <c r="HT16" s="281"/>
      <c r="HU16" s="281"/>
      <c r="HV16" s="281"/>
      <c r="HW16" s="281"/>
      <c r="HX16" s="281"/>
      <c r="HY16" s="281"/>
      <c r="HZ16" s="281"/>
      <c r="IA16" s="281"/>
      <c r="IB16" s="281"/>
      <c r="IC16" s="281"/>
      <c r="ID16" s="281"/>
      <c r="IE16" s="281"/>
      <c r="IF16" s="281"/>
      <c r="IG16" s="281"/>
      <c r="IH16" s="281"/>
      <c r="II16" s="281"/>
      <c r="IJ16" s="281"/>
      <c r="IK16" s="281"/>
      <c r="IL16" s="281"/>
      <c r="IM16" s="281"/>
      <c r="IN16" s="281"/>
      <c r="IO16" s="281"/>
      <c r="IP16" s="281"/>
      <c r="IQ16" s="281"/>
      <c r="IR16" s="281"/>
    </row>
    <row r="17" spans="1:252" s="279" customFormat="1" ht="19.5" customHeight="1">
      <c r="A17" s="257">
        <v>6</v>
      </c>
      <c r="B17" s="277" t="s">
        <v>74</v>
      </c>
      <c r="C17" s="244">
        <f>D17+E17</f>
        <v>2774</v>
      </c>
      <c r="D17" s="244">
        <v>1469</v>
      </c>
      <c r="E17" s="244">
        <v>1305</v>
      </c>
      <c r="F17" s="405">
        <f t="shared" si="6"/>
        <v>2716</v>
      </c>
      <c r="G17" s="244">
        <v>1434</v>
      </c>
      <c r="H17" s="244">
        <v>1282</v>
      </c>
      <c r="I17" s="405">
        <f t="shared" si="7"/>
        <v>2721</v>
      </c>
      <c r="J17" s="244">
        <v>1429</v>
      </c>
      <c r="K17" s="244">
        <v>1292</v>
      </c>
      <c r="L17" s="405">
        <f t="shared" si="8"/>
        <v>230</v>
      </c>
      <c r="M17" s="244">
        <v>123</v>
      </c>
      <c r="N17" s="244">
        <v>107</v>
      </c>
      <c r="O17" s="405">
        <f t="shared" si="9"/>
        <v>281</v>
      </c>
      <c r="P17" s="244">
        <v>139</v>
      </c>
      <c r="Q17" s="244">
        <v>142</v>
      </c>
      <c r="R17" s="405">
        <f t="shared" si="10"/>
        <v>5</v>
      </c>
      <c r="S17" s="244">
        <v>2</v>
      </c>
      <c r="T17" s="244">
        <v>3</v>
      </c>
      <c r="U17" s="405">
        <f t="shared" si="11"/>
        <v>3</v>
      </c>
      <c r="V17" s="244">
        <v>1</v>
      </c>
      <c r="W17" s="244">
        <v>2</v>
      </c>
      <c r="X17" s="116"/>
      <c r="Y17" s="39">
        <f t="shared" si="12"/>
        <v>0.9761742682096665</v>
      </c>
      <c r="Z17" s="39">
        <f t="shared" si="12"/>
        <v>0.9823754789272031</v>
      </c>
      <c r="AA17" s="39"/>
      <c r="AB17" s="39">
        <f t="shared" si="13"/>
        <v>0.9727705922396188</v>
      </c>
      <c r="AC17" s="39">
        <f t="shared" si="14"/>
        <v>0.9900383141762452</v>
      </c>
      <c r="AD17" s="39"/>
      <c r="AE17" s="39">
        <f t="shared" si="15"/>
        <v>0.08577405857740586</v>
      </c>
      <c r="AF17" s="39">
        <f t="shared" si="16"/>
        <v>0.08346333853354135</v>
      </c>
      <c r="AG17" s="39"/>
      <c r="AH17" s="39">
        <f t="shared" si="17"/>
        <v>0.09727081875437368</v>
      </c>
      <c r="AI17" s="39">
        <f t="shared" si="18"/>
        <v>0.10990712074303406</v>
      </c>
      <c r="AJ17" s="38"/>
      <c r="AK17" s="38">
        <f aca="true" t="shared" si="21" ref="AK17:AL22">AE17*D17</f>
        <v>126.00209205020921</v>
      </c>
      <c r="AL17" s="38">
        <f t="shared" si="21"/>
        <v>108.91965678627146</v>
      </c>
      <c r="AM17" s="38"/>
      <c r="AN17" s="38">
        <f aca="true" t="shared" si="22" ref="AN17:AO22">AH17*D17</f>
        <v>142.89083275017495</v>
      </c>
      <c r="AO17" s="38">
        <f t="shared" si="22"/>
        <v>143.42879256965946</v>
      </c>
      <c r="AP17" s="39"/>
      <c r="AQ17" s="39">
        <f aca="true" t="shared" si="23" ref="AQ17:AR22">S17/G17</f>
        <v>0.001394700139470014</v>
      </c>
      <c r="AR17" s="39">
        <f t="shared" si="23"/>
        <v>0.00234009360374415</v>
      </c>
      <c r="AS17" s="39"/>
      <c r="AT17" s="39">
        <f aca="true" t="shared" si="24" ref="AT17:AU22">V17/J17</f>
        <v>0.0006997900629811056</v>
      </c>
      <c r="AU17" s="39">
        <f t="shared" si="24"/>
        <v>0.0015479876160990713</v>
      </c>
      <c r="AV17" s="278"/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8"/>
      <c r="BT17" s="278"/>
      <c r="BU17" s="278"/>
      <c r="BV17" s="278"/>
      <c r="BW17" s="278"/>
      <c r="BX17" s="278"/>
      <c r="BY17" s="278"/>
      <c r="BZ17" s="278"/>
      <c r="CA17" s="278"/>
      <c r="CB17" s="278"/>
      <c r="CC17" s="278"/>
      <c r="CD17" s="278"/>
      <c r="CE17" s="278"/>
      <c r="CF17" s="278"/>
      <c r="CG17" s="278"/>
      <c r="CH17" s="278"/>
      <c r="CI17" s="278"/>
      <c r="CJ17" s="278"/>
      <c r="CK17" s="278"/>
      <c r="CL17" s="278"/>
      <c r="CM17" s="278"/>
      <c r="CN17" s="278"/>
      <c r="CO17" s="278"/>
      <c r="CP17" s="278"/>
      <c r="CQ17" s="278"/>
      <c r="CR17" s="278"/>
      <c r="CS17" s="278"/>
      <c r="CT17" s="278"/>
      <c r="CU17" s="278"/>
      <c r="CV17" s="278"/>
      <c r="CW17" s="278"/>
      <c r="CX17" s="278"/>
      <c r="CY17" s="278"/>
      <c r="CZ17" s="278"/>
      <c r="DA17" s="278"/>
      <c r="DB17" s="278"/>
      <c r="DC17" s="278"/>
      <c r="DD17" s="278"/>
      <c r="DE17" s="278"/>
      <c r="DF17" s="278"/>
      <c r="DG17" s="278"/>
      <c r="DH17" s="278"/>
      <c r="DI17" s="278"/>
      <c r="DJ17" s="278"/>
      <c r="DK17" s="278"/>
      <c r="DL17" s="278"/>
      <c r="DM17" s="278"/>
      <c r="DN17" s="278"/>
      <c r="DO17" s="278"/>
      <c r="DP17" s="278"/>
      <c r="DQ17" s="278"/>
      <c r="DR17" s="278"/>
      <c r="DS17" s="278"/>
      <c r="DT17" s="278"/>
      <c r="DU17" s="278"/>
      <c r="DV17" s="278"/>
      <c r="DW17" s="278"/>
      <c r="DX17" s="278"/>
      <c r="DY17" s="278"/>
      <c r="DZ17" s="278"/>
      <c r="EA17" s="278"/>
      <c r="EB17" s="278"/>
      <c r="EC17" s="278"/>
      <c r="ED17" s="278"/>
      <c r="EE17" s="278"/>
      <c r="EF17" s="278"/>
      <c r="EG17" s="278"/>
      <c r="EH17" s="278"/>
      <c r="EI17" s="278"/>
      <c r="EJ17" s="278"/>
      <c r="EK17" s="278"/>
      <c r="EL17" s="278"/>
      <c r="EM17" s="278"/>
      <c r="EN17" s="278"/>
      <c r="EO17" s="278"/>
      <c r="EP17" s="278"/>
      <c r="EQ17" s="278"/>
      <c r="ER17" s="278"/>
      <c r="ES17" s="278"/>
      <c r="ET17" s="278"/>
      <c r="EU17" s="278"/>
      <c r="EV17" s="278"/>
      <c r="EW17" s="278"/>
      <c r="EX17" s="278"/>
      <c r="EY17" s="278"/>
      <c r="EZ17" s="278"/>
      <c r="FA17" s="278"/>
      <c r="FB17" s="278"/>
      <c r="FC17" s="278"/>
      <c r="FD17" s="278"/>
      <c r="FE17" s="278"/>
      <c r="FF17" s="278"/>
      <c r="FG17" s="278"/>
      <c r="FH17" s="278"/>
      <c r="FI17" s="278"/>
      <c r="FJ17" s="278"/>
      <c r="FK17" s="278"/>
      <c r="FL17" s="278"/>
      <c r="FM17" s="278"/>
      <c r="FN17" s="278"/>
      <c r="FO17" s="278"/>
      <c r="FP17" s="278"/>
      <c r="FQ17" s="278"/>
      <c r="FR17" s="278"/>
      <c r="FS17" s="278"/>
      <c r="FT17" s="278"/>
      <c r="FU17" s="278"/>
      <c r="FV17" s="278"/>
      <c r="FW17" s="278"/>
      <c r="FX17" s="278"/>
      <c r="FY17" s="278"/>
      <c r="FZ17" s="278"/>
      <c r="GA17" s="278"/>
      <c r="GB17" s="278"/>
      <c r="GC17" s="278"/>
      <c r="GD17" s="278"/>
      <c r="GE17" s="278"/>
      <c r="GF17" s="278"/>
      <c r="GG17" s="278"/>
      <c r="GH17" s="278"/>
      <c r="GI17" s="278"/>
      <c r="GJ17" s="278"/>
      <c r="GK17" s="278"/>
      <c r="GL17" s="278"/>
      <c r="GM17" s="278"/>
      <c r="GN17" s="278"/>
      <c r="GO17" s="278"/>
      <c r="GP17" s="278"/>
      <c r="GQ17" s="278"/>
      <c r="GR17" s="278"/>
      <c r="GS17" s="278"/>
      <c r="GT17" s="278"/>
      <c r="GU17" s="278"/>
      <c r="GV17" s="278"/>
      <c r="GW17" s="278"/>
      <c r="GX17" s="278"/>
      <c r="GY17" s="278"/>
      <c r="GZ17" s="278"/>
      <c r="HA17" s="278"/>
      <c r="HB17" s="278"/>
      <c r="HC17" s="278"/>
      <c r="HD17" s="278"/>
      <c r="HE17" s="278"/>
      <c r="HF17" s="278"/>
      <c r="HG17" s="278"/>
      <c r="HH17" s="278"/>
      <c r="HI17" s="278"/>
      <c r="HJ17" s="278"/>
      <c r="HK17" s="278"/>
      <c r="HL17" s="278"/>
      <c r="HM17" s="278"/>
      <c r="HN17" s="278"/>
      <c r="HO17" s="278"/>
      <c r="HP17" s="278"/>
      <c r="HQ17" s="278"/>
      <c r="HR17" s="278"/>
      <c r="HS17" s="278"/>
      <c r="HT17" s="278"/>
      <c r="HU17" s="278"/>
      <c r="HV17" s="278"/>
      <c r="HW17" s="278"/>
      <c r="HX17" s="278"/>
      <c r="HY17" s="278"/>
      <c r="HZ17" s="278"/>
      <c r="IA17" s="278"/>
      <c r="IB17" s="278"/>
      <c r="IC17" s="278"/>
      <c r="ID17" s="278"/>
      <c r="IE17" s="278"/>
      <c r="IF17" s="278"/>
      <c r="IG17" s="278"/>
      <c r="IH17" s="278"/>
      <c r="II17" s="278"/>
      <c r="IJ17" s="278"/>
      <c r="IK17" s="278"/>
      <c r="IL17" s="278"/>
      <c r="IM17" s="278"/>
      <c r="IN17" s="278"/>
      <c r="IO17" s="278"/>
      <c r="IP17" s="278"/>
      <c r="IQ17" s="278"/>
      <c r="IR17" s="278"/>
    </row>
    <row r="18" spans="1:252" s="279" customFormat="1" ht="19.5" customHeight="1">
      <c r="A18" s="257">
        <v>7</v>
      </c>
      <c r="B18" s="277" t="s">
        <v>135</v>
      </c>
      <c r="C18" s="244">
        <f t="shared" si="3"/>
        <v>1724</v>
      </c>
      <c r="D18" s="244">
        <v>943</v>
      </c>
      <c r="E18" s="244">
        <v>781</v>
      </c>
      <c r="F18" s="405">
        <f t="shared" si="6"/>
        <v>1724</v>
      </c>
      <c r="G18" s="244">
        <v>943</v>
      </c>
      <c r="H18" s="244">
        <v>781</v>
      </c>
      <c r="I18" s="405">
        <f t="shared" si="7"/>
        <v>1724</v>
      </c>
      <c r="J18" s="244">
        <v>943</v>
      </c>
      <c r="K18" s="244">
        <v>781</v>
      </c>
      <c r="L18" s="405">
        <f t="shared" si="8"/>
        <v>103</v>
      </c>
      <c r="M18" s="244">
        <v>62</v>
      </c>
      <c r="N18" s="244">
        <v>41</v>
      </c>
      <c r="O18" s="405">
        <f t="shared" si="9"/>
        <v>147</v>
      </c>
      <c r="P18" s="244">
        <v>86</v>
      </c>
      <c r="Q18" s="244">
        <v>61</v>
      </c>
      <c r="R18" s="405">
        <f t="shared" si="10"/>
        <v>0</v>
      </c>
      <c r="S18" s="244">
        <v>0</v>
      </c>
      <c r="T18" s="244">
        <v>0</v>
      </c>
      <c r="U18" s="405">
        <f t="shared" si="11"/>
        <v>0</v>
      </c>
      <c r="V18" s="244">
        <v>0</v>
      </c>
      <c r="W18" s="244">
        <v>0</v>
      </c>
      <c r="X18" s="116"/>
      <c r="Y18" s="39">
        <f t="shared" si="12"/>
        <v>1</v>
      </c>
      <c r="Z18" s="39">
        <f t="shared" si="12"/>
        <v>1</v>
      </c>
      <c r="AA18" s="39"/>
      <c r="AB18" s="39">
        <f t="shared" si="13"/>
        <v>1</v>
      </c>
      <c r="AC18" s="39">
        <f t="shared" si="14"/>
        <v>1</v>
      </c>
      <c r="AD18" s="39"/>
      <c r="AE18" s="39">
        <f t="shared" si="15"/>
        <v>0.06574761399787911</v>
      </c>
      <c r="AF18" s="39">
        <f t="shared" si="16"/>
        <v>0.052496798975672214</v>
      </c>
      <c r="AG18" s="39"/>
      <c r="AH18" s="39">
        <f t="shared" si="17"/>
        <v>0.0911983032873807</v>
      </c>
      <c r="AI18" s="39">
        <f t="shared" si="18"/>
        <v>0.07810499359795134</v>
      </c>
      <c r="AJ18" s="38"/>
      <c r="AK18" s="38">
        <f t="shared" si="21"/>
        <v>62</v>
      </c>
      <c r="AL18" s="38">
        <f t="shared" si="21"/>
        <v>41</v>
      </c>
      <c r="AM18" s="38"/>
      <c r="AN18" s="38">
        <f t="shared" si="22"/>
        <v>86</v>
      </c>
      <c r="AO18" s="38">
        <f t="shared" si="22"/>
        <v>60.99999999999999</v>
      </c>
      <c r="AP18" s="39"/>
      <c r="AQ18" s="39">
        <f t="shared" si="23"/>
        <v>0</v>
      </c>
      <c r="AR18" s="39">
        <f t="shared" si="23"/>
        <v>0</v>
      </c>
      <c r="AS18" s="39"/>
      <c r="AT18" s="39">
        <f t="shared" si="24"/>
        <v>0</v>
      </c>
      <c r="AU18" s="39">
        <f t="shared" si="24"/>
        <v>0</v>
      </c>
      <c r="AV18" s="278"/>
      <c r="AW18" s="278"/>
      <c r="AX18" s="278"/>
      <c r="AY18" s="278"/>
      <c r="AZ18" s="278"/>
      <c r="BA18" s="278"/>
      <c r="BB18" s="278"/>
      <c r="BC18" s="278"/>
      <c r="BD18" s="278"/>
      <c r="BE18" s="278"/>
      <c r="BF18" s="278"/>
      <c r="BG18" s="278"/>
      <c r="BH18" s="278"/>
      <c r="BI18" s="278"/>
      <c r="BJ18" s="278"/>
      <c r="BK18" s="278"/>
      <c r="BL18" s="278"/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78"/>
      <c r="CB18" s="278"/>
      <c r="CC18" s="278"/>
      <c r="CD18" s="278"/>
      <c r="CE18" s="278"/>
      <c r="CF18" s="278"/>
      <c r="CG18" s="278"/>
      <c r="CH18" s="278"/>
      <c r="CI18" s="278"/>
      <c r="CJ18" s="278"/>
      <c r="CK18" s="278"/>
      <c r="CL18" s="278"/>
      <c r="CM18" s="278"/>
      <c r="CN18" s="278"/>
      <c r="CO18" s="278"/>
      <c r="CP18" s="278"/>
      <c r="CQ18" s="278"/>
      <c r="CR18" s="278"/>
      <c r="CS18" s="278"/>
      <c r="CT18" s="278"/>
      <c r="CU18" s="278"/>
      <c r="CV18" s="278"/>
      <c r="CW18" s="278"/>
      <c r="CX18" s="278"/>
      <c r="CY18" s="278"/>
      <c r="CZ18" s="278"/>
      <c r="DA18" s="278"/>
      <c r="DB18" s="278"/>
      <c r="DC18" s="278"/>
      <c r="DD18" s="278"/>
      <c r="DE18" s="278"/>
      <c r="DF18" s="278"/>
      <c r="DG18" s="278"/>
      <c r="DH18" s="278"/>
      <c r="DI18" s="278"/>
      <c r="DJ18" s="278"/>
      <c r="DK18" s="278"/>
      <c r="DL18" s="278"/>
      <c r="DM18" s="278"/>
      <c r="DN18" s="278"/>
      <c r="DO18" s="278"/>
      <c r="DP18" s="278"/>
      <c r="DQ18" s="278"/>
      <c r="DR18" s="278"/>
      <c r="DS18" s="278"/>
      <c r="DT18" s="278"/>
      <c r="DU18" s="278"/>
      <c r="DV18" s="278"/>
      <c r="DW18" s="278"/>
      <c r="DX18" s="278"/>
      <c r="DY18" s="278"/>
      <c r="DZ18" s="278"/>
      <c r="EA18" s="278"/>
      <c r="EB18" s="278"/>
      <c r="EC18" s="278"/>
      <c r="ED18" s="278"/>
      <c r="EE18" s="278"/>
      <c r="EF18" s="278"/>
      <c r="EG18" s="278"/>
      <c r="EH18" s="278"/>
      <c r="EI18" s="278"/>
      <c r="EJ18" s="278"/>
      <c r="EK18" s="278"/>
      <c r="EL18" s="278"/>
      <c r="EM18" s="278"/>
      <c r="EN18" s="278"/>
      <c r="EO18" s="278"/>
      <c r="EP18" s="278"/>
      <c r="EQ18" s="278"/>
      <c r="ER18" s="278"/>
      <c r="ES18" s="278"/>
      <c r="ET18" s="278"/>
      <c r="EU18" s="278"/>
      <c r="EV18" s="278"/>
      <c r="EW18" s="278"/>
      <c r="EX18" s="278"/>
      <c r="EY18" s="278"/>
      <c r="EZ18" s="278"/>
      <c r="FA18" s="278"/>
      <c r="FB18" s="278"/>
      <c r="FC18" s="278"/>
      <c r="FD18" s="278"/>
      <c r="FE18" s="278"/>
      <c r="FF18" s="278"/>
      <c r="FG18" s="278"/>
      <c r="FH18" s="278"/>
      <c r="FI18" s="278"/>
      <c r="FJ18" s="278"/>
      <c r="FK18" s="278"/>
      <c r="FL18" s="278"/>
      <c r="FM18" s="278"/>
      <c r="FN18" s="278"/>
      <c r="FO18" s="278"/>
      <c r="FP18" s="278"/>
      <c r="FQ18" s="278"/>
      <c r="FR18" s="278"/>
      <c r="FS18" s="278"/>
      <c r="FT18" s="278"/>
      <c r="FU18" s="278"/>
      <c r="FV18" s="278"/>
      <c r="FW18" s="278"/>
      <c r="FX18" s="278"/>
      <c r="FY18" s="278"/>
      <c r="FZ18" s="278"/>
      <c r="GA18" s="278"/>
      <c r="GB18" s="278"/>
      <c r="GC18" s="278"/>
      <c r="GD18" s="278"/>
      <c r="GE18" s="278"/>
      <c r="GF18" s="278"/>
      <c r="GG18" s="278"/>
      <c r="GH18" s="278"/>
      <c r="GI18" s="278"/>
      <c r="GJ18" s="278"/>
      <c r="GK18" s="278"/>
      <c r="GL18" s="278"/>
      <c r="GM18" s="278"/>
      <c r="GN18" s="278"/>
      <c r="GO18" s="278"/>
      <c r="GP18" s="278"/>
      <c r="GQ18" s="278"/>
      <c r="GR18" s="278"/>
      <c r="GS18" s="278"/>
      <c r="GT18" s="278"/>
      <c r="GU18" s="278"/>
      <c r="GV18" s="278"/>
      <c r="GW18" s="278"/>
      <c r="GX18" s="278"/>
      <c r="GY18" s="278"/>
      <c r="GZ18" s="278"/>
      <c r="HA18" s="278"/>
      <c r="HB18" s="278"/>
      <c r="HC18" s="278"/>
      <c r="HD18" s="278"/>
      <c r="HE18" s="278"/>
      <c r="HF18" s="278"/>
      <c r="HG18" s="278"/>
      <c r="HH18" s="278"/>
      <c r="HI18" s="278"/>
      <c r="HJ18" s="278"/>
      <c r="HK18" s="278"/>
      <c r="HL18" s="278"/>
      <c r="HM18" s="278"/>
      <c r="HN18" s="278"/>
      <c r="HO18" s="278"/>
      <c r="HP18" s="278"/>
      <c r="HQ18" s="278"/>
      <c r="HR18" s="278"/>
      <c r="HS18" s="278"/>
      <c r="HT18" s="278"/>
      <c r="HU18" s="278"/>
      <c r="HV18" s="278"/>
      <c r="HW18" s="278"/>
      <c r="HX18" s="278"/>
      <c r="HY18" s="278"/>
      <c r="HZ18" s="278"/>
      <c r="IA18" s="278"/>
      <c r="IB18" s="278"/>
      <c r="IC18" s="278"/>
      <c r="ID18" s="278"/>
      <c r="IE18" s="278"/>
      <c r="IF18" s="278"/>
      <c r="IG18" s="278"/>
      <c r="IH18" s="278"/>
      <c r="II18" s="278"/>
      <c r="IJ18" s="278"/>
      <c r="IK18" s="278"/>
      <c r="IL18" s="278"/>
      <c r="IM18" s="278"/>
      <c r="IN18" s="278"/>
      <c r="IO18" s="278"/>
      <c r="IP18" s="278"/>
      <c r="IQ18" s="278"/>
      <c r="IR18" s="278"/>
    </row>
    <row r="19" spans="1:252" s="279" customFormat="1" ht="19.5" customHeight="1">
      <c r="A19" s="257">
        <v>8</v>
      </c>
      <c r="B19" s="277" t="s">
        <v>134</v>
      </c>
      <c r="C19" s="244">
        <f t="shared" si="3"/>
        <v>3557</v>
      </c>
      <c r="D19" s="244">
        <v>1883</v>
      </c>
      <c r="E19" s="244">
        <v>1674</v>
      </c>
      <c r="F19" s="405">
        <f t="shared" si="6"/>
        <v>3557</v>
      </c>
      <c r="G19" s="244">
        <v>1883</v>
      </c>
      <c r="H19" s="244">
        <v>1674</v>
      </c>
      <c r="I19" s="405">
        <f t="shared" si="7"/>
        <v>3557</v>
      </c>
      <c r="J19" s="244">
        <v>1883</v>
      </c>
      <c r="K19" s="244">
        <v>1674</v>
      </c>
      <c r="L19" s="405">
        <f t="shared" si="8"/>
        <v>290</v>
      </c>
      <c r="M19" s="244">
        <v>147</v>
      </c>
      <c r="N19" s="244">
        <v>143</v>
      </c>
      <c r="O19" s="405">
        <f t="shared" si="9"/>
        <v>230</v>
      </c>
      <c r="P19" s="244">
        <v>120</v>
      </c>
      <c r="Q19" s="244">
        <v>110</v>
      </c>
      <c r="R19" s="405">
        <f t="shared" si="10"/>
        <v>15</v>
      </c>
      <c r="S19" s="244">
        <v>9</v>
      </c>
      <c r="T19" s="244">
        <v>6</v>
      </c>
      <c r="U19" s="405">
        <f t="shared" si="11"/>
        <v>16</v>
      </c>
      <c r="V19" s="244">
        <v>11</v>
      </c>
      <c r="W19" s="244">
        <v>5</v>
      </c>
      <c r="X19" s="116"/>
      <c r="Y19" s="39">
        <f aca="true" t="shared" si="25" ref="Y19:Z22">G19/D19</f>
        <v>1</v>
      </c>
      <c r="Z19" s="39">
        <f t="shared" si="25"/>
        <v>1</v>
      </c>
      <c r="AA19" s="39"/>
      <c r="AB19" s="39">
        <f t="shared" si="13"/>
        <v>1</v>
      </c>
      <c r="AC19" s="39">
        <f t="shared" si="14"/>
        <v>1</v>
      </c>
      <c r="AD19" s="39"/>
      <c r="AE19" s="39">
        <f t="shared" si="15"/>
        <v>0.07806691449814127</v>
      </c>
      <c r="AF19" s="39">
        <f t="shared" si="16"/>
        <v>0.08542413381123058</v>
      </c>
      <c r="AG19" s="39"/>
      <c r="AH19" s="39">
        <f t="shared" si="17"/>
        <v>0.06372809346787042</v>
      </c>
      <c r="AI19" s="39">
        <f t="shared" si="18"/>
        <v>0.06571087216248507</v>
      </c>
      <c r="AJ19" s="38"/>
      <c r="AK19" s="38">
        <f t="shared" si="21"/>
        <v>147</v>
      </c>
      <c r="AL19" s="38">
        <f t="shared" si="21"/>
        <v>143</v>
      </c>
      <c r="AM19" s="38"/>
      <c r="AN19" s="38">
        <f t="shared" si="22"/>
        <v>120</v>
      </c>
      <c r="AO19" s="38">
        <f t="shared" si="22"/>
        <v>110.00000000000001</v>
      </c>
      <c r="AP19" s="39"/>
      <c r="AQ19" s="39">
        <f t="shared" si="23"/>
        <v>0.004779607010090282</v>
      </c>
      <c r="AR19" s="39">
        <f t="shared" si="23"/>
        <v>0.0035842293906810036</v>
      </c>
      <c r="AS19" s="39"/>
      <c r="AT19" s="39">
        <f t="shared" si="24"/>
        <v>0.005841741901221455</v>
      </c>
      <c r="AU19" s="39">
        <f t="shared" si="24"/>
        <v>0.002986857825567503</v>
      </c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78"/>
      <c r="CA19" s="278"/>
      <c r="CB19" s="278"/>
      <c r="CC19" s="278"/>
      <c r="CD19" s="278"/>
      <c r="CE19" s="278"/>
      <c r="CF19" s="278"/>
      <c r="CG19" s="278"/>
      <c r="CH19" s="278"/>
      <c r="CI19" s="278"/>
      <c r="CJ19" s="278"/>
      <c r="CK19" s="278"/>
      <c r="CL19" s="278"/>
      <c r="CM19" s="278"/>
      <c r="CN19" s="278"/>
      <c r="CO19" s="278"/>
      <c r="CP19" s="278"/>
      <c r="CQ19" s="278"/>
      <c r="CR19" s="278"/>
      <c r="CS19" s="278"/>
      <c r="CT19" s="278"/>
      <c r="CU19" s="278"/>
      <c r="CV19" s="278"/>
      <c r="CW19" s="278"/>
      <c r="CX19" s="278"/>
      <c r="CY19" s="278"/>
      <c r="CZ19" s="278"/>
      <c r="DA19" s="278"/>
      <c r="DB19" s="278"/>
      <c r="DC19" s="278"/>
      <c r="DD19" s="278"/>
      <c r="DE19" s="278"/>
      <c r="DF19" s="278"/>
      <c r="DG19" s="278"/>
      <c r="DH19" s="278"/>
      <c r="DI19" s="278"/>
      <c r="DJ19" s="278"/>
      <c r="DK19" s="278"/>
      <c r="DL19" s="278"/>
      <c r="DM19" s="278"/>
      <c r="DN19" s="278"/>
      <c r="DO19" s="278"/>
      <c r="DP19" s="278"/>
      <c r="DQ19" s="278"/>
      <c r="DR19" s="278"/>
      <c r="DS19" s="278"/>
      <c r="DT19" s="278"/>
      <c r="DU19" s="278"/>
      <c r="DV19" s="278"/>
      <c r="DW19" s="278"/>
      <c r="DX19" s="278"/>
      <c r="DY19" s="278"/>
      <c r="DZ19" s="278"/>
      <c r="EA19" s="278"/>
      <c r="EB19" s="278"/>
      <c r="EC19" s="278"/>
      <c r="ED19" s="278"/>
      <c r="EE19" s="278"/>
      <c r="EF19" s="278"/>
      <c r="EG19" s="278"/>
      <c r="EH19" s="278"/>
      <c r="EI19" s="278"/>
      <c r="EJ19" s="278"/>
      <c r="EK19" s="278"/>
      <c r="EL19" s="278"/>
      <c r="EM19" s="278"/>
      <c r="EN19" s="278"/>
      <c r="EO19" s="278"/>
      <c r="EP19" s="278"/>
      <c r="EQ19" s="278"/>
      <c r="ER19" s="278"/>
      <c r="ES19" s="278"/>
      <c r="ET19" s="278"/>
      <c r="EU19" s="278"/>
      <c r="EV19" s="278"/>
      <c r="EW19" s="278"/>
      <c r="EX19" s="278"/>
      <c r="EY19" s="278"/>
      <c r="EZ19" s="278"/>
      <c r="FA19" s="278"/>
      <c r="FB19" s="278"/>
      <c r="FC19" s="278"/>
      <c r="FD19" s="278"/>
      <c r="FE19" s="278"/>
      <c r="FF19" s="278"/>
      <c r="FG19" s="278"/>
      <c r="FH19" s="278"/>
      <c r="FI19" s="278"/>
      <c r="FJ19" s="278"/>
      <c r="FK19" s="278"/>
      <c r="FL19" s="278"/>
      <c r="FM19" s="278"/>
      <c r="FN19" s="278"/>
      <c r="FO19" s="278"/>
      <c r="FP19" s="278"/>
      <c r="FQ19" s="278"/>
      <c r="FR19" s="278"/>
      <c r="FS19" s="278"/>
      <c r="FT19" s="278"/>
      <c r="FU19" s="278"/>
      <c r="FV19" s="278"/>
      <c r="FW19" s="278"/>
      <c r="FX19" s="278"/>
      <c r="FY19" s="278"/>
      <c r="FZ19" s="278"/>
      <c r="GA19" s="278"/>
      <c r="GB19" s="278"/>
      <c r="GC19" s="278"/>
      <c r="GD19" s="278"/>
      <c r="GE19" s="278"/>
      <c r="GF19" s="278"/>
      <c r="GG19" s="278"/>
      <c r="GH19" s="278"/>
      <c r="GI19" s="278"/>
      <c r="GJ19" s="278"/>
      <c r="GK19" s="278"/>
      <c r="GL19" s="278"/>
      <c r="GM19" s="278"/>
      <c r="GN19" s="278"/>
      <c r="GO19" s="278"/>
      <c r="GP19" s="278"/>
      <c r="GQ19" s="278"/>
      <c r="GR19" s="278"/>
      <c r="GS19" s="278"/>
      <c r="GT19" s="278"/>
      <c r="GU19" s="278"/>
      <c r="GV19" s="278"/>
      <c r="GW19" s="278"/>
      <c r="GX19" s="278"/>
      <c r="GY19" s="278"/>
      <c r="GZ19" s="278"/>
      <c r="HA19" s="278"/>
      <c r="HB19" s="278"/>
      <c r="HC19" s="278"/>
      <c r="HD19" s="278"/>
      <c r="HE19" s="278"/>
      <c r="HF19" s="278"/>
      <c r="HG19" s="278"/>
      <c r="HH19" s="278"/>
      <c r="HI19" s="278"/>
      <c r="HJ19" s="278"/>
      <c r="HK19" s="278"/>
      <c r="HL19" s="278"/>
      <c r="HM19" s="278"/>
      <c r="HN19" s="278"/>
      <c r="HO19" s="278"/>
      <c r="HP19" s="278"/>
      <c r="HQ19" s="278"/>
      <c r="HR19" s="278"/>
      <c r="HS19" s="278"/>
      <c r="HT19" s="278"/>
      <c r="HU19" s="278"/>
      <c r="HV19" s="278"/>
      <c r="HW19" s="278"/>
      <c r="HX19" s="278"/>
      <c r="HY19" s="278"/>
      <c r="HZ19" s="278"/>
      <c r="IA19" s="278"/>
      <c r="IB19" s="278"/>
      <c r="IC19" s="278"/>
      <c r="ID19" s="278"/>
      <c r="IE19" s="278"/>
      <c r="IF19" s="278"/>
      <c r="IG19" s="278"/>
      <c r="IH19" s="278"/>
      <c r="II19" s="278"/>
      <c r="IJ19" s="278"/>
      <c r="IK19" s="278"/>
      <c r="IL19" s="278"/>
      <c r="IM19" s="278"/>
      <c r="IN19" s="278"/>
      <c r="IO19" s="278"/>
      <c r="IP19" s="278"/>
      <c r="IQ19" s="278"/>
      <c r="IR19" s="278"/>
    </row>
    <row r="20" spans="1:252" s="279" customFormat="1" ht="19.5" customHeight="1">
      <c r="A20" s="257">
        <v>9</v>
      </c>
      <c r="B20" s="277" t="s">
        <v>133</v>
      </c>
      <c r="C20" s="244">
        <f t="shared" si="3"/>
        <v>1295</v>
      </c>
      <c r="D20" s="244">
        <v>673</v>
      </c>
      <c r="E20" s="244">
        <v>622</v>
      </c>
      <c r="F20" s="405">
        <f t="shared" si="6"/>
        <v>1282</v>
      </c>
      <c r="G20" s="244">
        <v>673</v>
      </c>
      <c r="H20" s="244">
        <v>609</v>
      </c>
      <c r="I20" s="405">
        <f t="shared" si="7"/>
        <v>1282</v>
      </c>
      <c r="J20" s="244">
        <v>673</v>
      </c>
      <c r="K20" s="244">
        <v>609</v>
      </c>
      <c r="L20" s="405">
        <f t="shared" si="8"/>
        <v>104</v>
      </c>
      <c r="M20" s="244">
        <v>52</v>
      </c>
      <c r="N20" s="244">
        <v>52</v>
      </c>
      <c r="O20" s="405">
        <f t="shared" si="9"/>
        <v>79</v>
      </c>
      <c r="P20" s="244">
        <v>43</v>
      </c>
      <c r="Q20" s="244">
        <v>36</v>
      </c>
      <c r="R20" s="405">
        <f t="shared" si="10"/>
        <v>13</v>
      </c>
      <c r="S20" s="244">
        <v>7</v>
      </c>
      <c r="T20" s="244">
        <v>6</v>
      </c>
      <c r="U20" s="405">
        <f t="shared" si="11"/>
        <v>0</v>
      </c>
      <c r="V20" s="244">
        <v>0</v>
      </c>
      <c r="W20" s="244">
        <v>0</v>
      </c>
      <c r="X20" s="116"/>
      <c r="Y20" s="39">
        <f t="shared" si="25"/>
        <v>1</v>
      </c>
      <c r="Z20" s="39">
        <f t="shared" si="25"/>
        <v>0.9790996784565916</v>
      </c>
      <c r="AA20" s="39"/>
      <c r="AB20" s="39">
        <f t="shared" si="13"/>
        <v>1</v>
      </c>
      <c r="AC20" s="39">
        <f t="shared" si="14"/>
        <v>0.9790996784565916</v>
      </c>
      <c r="AD20" s="39"/>
      <c r="AE20" s="39">
        <f t="shared" si="15"/>
        <v>0.07726597325408618</v>
      </c>
      <c r="AF20" s="39">
        <f t="shared" si="16"/>
        <v>0.08538587848932677</v>
      </c>
      <c r="AG20" s="39"/>
      <c r="AH20" s="39">
        <f t="shared" si="17"/>
        <v>0.0638930163447251</v>
      </c>
      <c r="AI20" s="39">
        <f t="shared" si="18"/>
        <v>0.059113300492610835</v>
      </c>
      <c r="AJ20" s="38"/>
      <c r="AK20" s="38">
        <f t="shared" si="21"/>
        <v>52</v>
      </c>
      <c r="AL20" s="38">
        <f t="shared" si="21"/>
        <v>53.110016420361255</v>
      </c>
      <c r="AM20" s="38"/>
      <c r="AN20" s="38">
        <f t="shared" si="22"/>
        <v>43</v>
      </c>
      <c r="AO20" s="38">
        <f t="shared" si="22"/>
        <v>36.768472906403936</v>
      </c>
      <c r="AP20" s="39"/>
      <c r="AQ20" s="39">
        <f t="shared" si="23"/>
        <v>0.010401188707280832</v>
      </c>
      <c r="AR20" s="39">
        <f t="shared" si="23"/>
        <v>0.009852216748768473</v>
      </c>
      <c r="AS20" s="39"/>
      <c r="AT20" s="39">
        <f t="shared" si="24"/>
        <v>0</v>
      </c>
      <c r="AU20" s="39">
        <f t="shared" si="24"/>
        <v>0</v>
      </c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8"/>
      <c r="CQ20" s="278"/>
      <c r="CR20" s="278"/>
      <c r="CS20" s="278"/>
      <c r="CT20" s="278"/>
      <c r="CU20" s="278"/>
      <c r="CV20" s="278"/>
      <c r="CW20" s="278"/>
      <c r="CX20" s="278"/>
      <c r="CY20" s="278"/>
      <c r="CZ20" s="278"/>
      <c r="DA20" s="278"/>
      <c r="DB20" s="278"/>
      <c r="DC20" s="278"/>
      <c r="DD20" s="278"/>
      <c r="DE20" s="278"/>
      <c r="DF20" s="278"/>
      <c r="DG20" s="278"/>
      <c r="DH20" s="278"/>
      <c r="DI20" s="278"/>
      <c r="DJ20" s="278"/>
      <c r="DK20" s="278"/>
      <c r="DL20" s="278"/>
      <c r="DM20" s="278"/>
      <c r="DN20" s="278"/>
      <c r="DO20" s="278"/>
      <c r="DP20" s="278"/>
      <c r="DQ20" s="278"/>
      <c r="DR20" s="278"/>
      <c r="DS20" s="278"/>
      <c r="DT20" s="278"/>
      <c r="DU20" s="278"/>
      <c r="DV20" s="278"/>
      <c r="DW20" s="278"/>
      <c r="DX20" s="278"/>
      <c r="DY20" s="278"/>
      <c r="DZ20" s="278"/>
      <c r="EA20" s="278"/>
      <c r="EB20" s="278"/>
      <c r="EC20" s="278"/>
      <c r="ED20" s="278"/>
      <c r="EE20" s="278"/>
      <c r="EF20" s="278"/>
      <c r="EG20" s="278"/>
      <c r="EH20" s="278"/>
      <c r="EI20" s="278"/>
      <c r="EJ20" s="278"/>
      <c r="EK20" s="278"/>
      <c r="EL20" s="278"/>
      <c r="EM20" s="278"/>
      <c r="EN20" s="278"/>
      <c r="EO20" s="278"/>
      <c r="EP20" s="278"/>
      <c r="EQ20" s="278"/>
      <c r="ER20" s="278"/>
      <c r="ES20" s="278"/>
      <c r="ET20" s="278"/>
      <c r="EU20" s="278"/>
      <c r="EV20" s="278"/>
      <c r="EW20" s="278"/>
      <c r="EX20" s="278"/>
      <c r="EY20" s="278"/>
      <c r="EZ20" s="278"/>
      <c r="FA20" s="278"/>
      <c r="FB20" s="278"/>
      <c r="FC20" s="278"/>
      <c r="FD20" s="278"/>
      <c r="FE20" s="278"/>
      <c r="FF20" s="278"/>
      <c r="FG20" s="278"/>
      <c r="FH20" s="278"/>
      <c r="FI20" s="278"/>
      <c r="FJ20" s="278"/>
      <c r="FK20" s="278"/>
      <c r="FL20" s="278"/>
      <c r="FM20" s="278"/>
      <c r="FN20" s="278"/>
      <c r="FO20" s="278"/>
      <c r="FP20" s="278"/>
      <c r="FQ20" s="278"/>
      <c r="FR20" s="278"/>
      <c r="FS20" s="278"/>
      <c r="FT20" s="278"/>
      <c r="FU20" s="278"/>
      <c r="FV20" s="278"/>
      <c r="FW20" s="278"/>
      <c r="FX20" s="278"/>
      <c r="FY20" s="278"/>
      <c r="FZ20" s="278"/>
      <c r="GA20" s="278"/>
      <c r="GB20" s="278"/>
      <c r="GC20" s="278"/>
      <c r="GD20" s="278"/>
      <c r="GE20" s="278"/>
      <c r="GF20" s="278"/>
      <c r="GG20" s="278"/>
      <c r="GH20" s="278"/>
      <c r="GI20" s="278"/>
      <c r="GJ20" s="278"/>
      <c r="GK20" s="278"/>
      <c r="GL20" s="278"/>
      <c r="GM20" s="278"/>
      <c r="GN20" s="278"/>
      <c r="GO20" s="278"/>
      <c r="GP20" s="278"/>
      <c r="GQ20" s="278"/>
      <c r="GR20" s="278"/>
      <c r="GS20" s="278"/>
      <c r="GT20" s="278"/>
      <c r="GU20" s="278"/>
      <c r="GV20" s="278"/>
      <c r="GW20" s="278"/>
      <c r="GX20" s="278"/>
      <c r="GY20" s="278"/>
      <c r="GZ20" s="278"/>
      <c r="HA20" s="278"/>
      <c r="HB20" s="278"/>
      <c r="HC20" s="278"/>
      <c r="HD20" s="278"/>
      <c r="HE20" s="278"/>
      <c r="HF20" s="278"/>
      <c r="HG20" s="278"/>
      <c r="HH20" s="278"/>
      <c r="HI20" s="278"/>
      <c r="HJ20" s="278"/>
      <c r="HK20" s="278"/>
      <c r="HL20" s="278"/>
      <c r="HM20" s="278"/>
      <c r="HN20" s="278"/>
      <c r="HO20" s="278"/>
      <c r="HP20" s="278"/>
      <c r="HQ20" s="278"/>
      <c r="HR20" s="278"/>
      <c r="HS20" s="278"/>
      <c r="HT20" s="278"/>
      <c r="HU20" s="278"/>
      <c r="HV20" s="278"/>
      <c r="HW20" s="278"/>
      <c r="HX20" s="278"/>
      <c r="HY20" s="278"/>
      <c r="HZ20" s="278"/>
      <c r="IA20" s="278"/>
      <c r="IB20" s="278"/>
      <c r="IC20" s="278"/>
      <c r="ID20" s="278"/>
      <c r="IE20" s="278"/>
      <c r="IF20" s="278"/>
      <c r="IG20" s="278"/>
      <c r="IH20" s="278"/>
      <c r="II20" s="278"/>
      <c r="IJ20" s="278"/>
      <c r="IK20" s="278"/>
      <c r="IL20" s="278"/>
      <c r="IM20" s="278"/>
      <c r="IN20" s="278"/>
      <c r="IO20" s="278"/>
      <c r="IP20" s="278"/>
      <c r="IQ20" s="278"/>
      <c r="IR20" s="278"/>
    </row>
    <row r="21" spans="1:252" s="285" customFormat="1" ht="19.5" customHeight="1">
      <c r="A21" s="257">
        <v>10</v>
      </c>
      <c r="B21" s="277" t="s">
        <v>132</v>
      </c>
      <c r="C21" s="244">
        <f t="shared" si="3"/>
        <v>2890</v>
      </c>
      <c r="D21" s="244">
        <v>1515</v>
      </c>
      <c r="E21" s="244">
        <v>1375</v>
      </c>
      <c r="F21" s="405">
        <f t="shared" si="6"/>
        <v>2807</v>
      </c>
      <c r="G21" s="244">
        <v>1463</v>
      </c>
      <c r="H21" s="244">
        <v>1344</v>
      </c>
      <c r="I21" s="405">
        <f t="shared" si="7"/>
        <v>2807</v>
      </c>
      <c r="J21" s="244">
        <v>1463</v>
      </c>
      <c r="K21" s="244">
        <v>1344</v>
      </c>
      <c r="L21" s="405">
        <f t="shared" si="8"/>
        <v>212</v>
      </c>
      <c r="M21" s="244">
        <v>102</v>
      </c>
      <c r="N21" s="244">
        <v>110</v>
      </c>
      <c r="O21" s="405">
        <f t="shared" si="9"/>
        <v>197</v>
      </c>
      <c r="P21" s="244">
        <v>100</v>
      </c>
      <c r="Q21" s="244">
        <v>97</v>
      </c>
      <c r="R21" s="405">
        <f t="shared" si="10"/>
        <v>29</v>
      </c>
      <c r="S21" s="244">
        <v>20</v>
      </c>
      <c r="T21" s="244">
        <v>9</v>
      </c>
      <c r="U21" s="405">
        <f t="shared" si="11"/>
        <v>20</v>
      </c>
      <c r="V21" s="244">
        <v>13</v>
      </c>
      <c r="W21" s="244">
        <v>7</v>
      </c>
      <c r="X21" s="282"/>
      <c r="Y21" s="283">
        <f t="shared" si="25"/>
        <v>0.9656765676567657</v>
      </c>
      <c r="Z21" s="283">
        <f t="shared" si="25"/>
        <v>0.9774545454545455</v>
      </c>
      <c r="AA21" s="283"/>
      <c r="AB21" s="283">
        <f t="shared" si="13"/>
        <v>0.9656765676567657</v>
      </c>
      <c r="AC21" s="283">
        <f t="shared" si="14"/>
        <v>0.9774545454545455</v>
      </c>
      <c r="AD21" s="283"/>
      <c r="AE21" s="283">
        <f t="shared" si="15"/>
        <v>0.06971975393028025</v>
      </c>
      <c r="AF21" s="283">
        <f t="shared" si="16"/>
        <v>0.0818452380952381</v>
      </c>
      <c r="AG21" s="283"/>
      <c r="AH21" s="283">
        <f t="shared" si="17"/>
        <v>0.0683526999316473</v>
      </c>
      <c r="AI21" s="283">
        <f t="shared" si="18"/>
        <v>0.07217261904761904</v>
      </c>
      <c r="AJ21" s="284"/>
      <c r="AK21" s="284">
        <f t="shared" si="21"/>
        <v>105.62542720437457</v>
      </c>
      <c r="AL21" s="284">
        <f t="shared" si="21"/>
        <v>112.53720238095238</v>
      </c>
      <c r="AM21" s="284"/>
      <c r="AN21" s="284">
        <f t="shared" si="22"/>
        <v>103.55434039644567</v>
      </c>
      <c r="AO21" s="284">
        <f t="shared" si="22"/>
        <v>99.23735119047618</v>
      </c>
      <c r="AP21" s="283"/>
      <c r="AQ21" s="283">
        <f t="shared" si="23"/>
        <v>0.01367053998632946</v>
      </c>
      <c r="AR21" s="283">
        <f t="shared" si="23"/>
        <v>0.006696428571428571</v>
      </c>
      <c r="AS21" s="283"/>
      <c r="AT21" s="283">
        <f t="shared" si="24"/>
        <v>0.00888585099111415</v>
      </c>
      <c r="AU21" s="283">
        <f t="shared" si="24"/>
        <v>0.005208333333333333</v>
      </c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78"/>
      <c r="BY21" s="278"/>
      <c r="BZ21" s="278"/>
      <c r="CA21" s="278"/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78"/>
      <c r="CN21" s="278"/>
      <c r="CO21" s="278"/>
      <c r="CP21" s="278"/>
      <c r="CQ21" s="278"/>
      <c r="CR21" s="278"/>
      <c r="CS21" s="278"/>
      <c r="CT21" s="278"/>
      <c r="CU21" s="278"/>
      <c r="CV21" s="278"/>
      <c r="CW21" s="278"/>
      <c r="CX21" s="278"/>
      <c r="CY21" s="278"/>
      <c r="CZ21" s="278"/>
      <c r="DA21" s="278"/>
      <c r="DB21" s="278"/>
      <c r="DC21" s="278"/>
      <c r="DD21" s="278"/>
      <c r="DE21" s="278"/>
      <c r="DF21" s="278"/>
      <c r="DG21" s="278"/>
      <c r="DH21" s="278"/>
      <c r="DI21" s="278"/>
      <c r="DJ21" s="278"/>
      <c r="DK21" s="278"/>
      <c r="DL21" s="278"/>
      <c r="DM21" s="278"/>
      <c r="DN21" s="278"/>
      <c r="DO21" s="278"/>
      <c r="DP21" s="278"/>
      <c r="DQ21" s="278"/>
      <c r="DR21" s="278"/>
      <c r="DS21" s="278"/>
      <c r="DT21" s="278"/>
      <c r="DU21" s="278"/>
      <c r="DV21" s="278"/>
      <c r="DW21" s="278"/>
      <c r="DX21" s="278"/>
      <c r="DY21" s="278"/>
      <c r="DZ21" s="278"/>
      <c r="EA21" s="278"/>
      <c r="EB21" s="278"/>
      <c r="EC21" s="278"/>
      <c r="ED21" s="278"/>
      <c r="EE21" s="278"/>
      <c r="EF21" s="278"/>
      <c r="EG21" s="278"/>
      <c r="EH21" s="278"/>
      <c r="EI21" s="278"/>
      <c r="EJ21" s="278"/>
      <c r="EK21" s="278"/>
      <c r="EL21" s="278"/>
      <c r="EM21" s="278"/>
      <c r="EN21" s="278"/>
      <c r="EO21" s="278"/>
      <c r="EP21" s="278"/>
      <c r="EQ21" s="278"/>
      <c r="ER21" s="278"/>
      <c r="ES21" s="278"/>
      <c r="ET21" s="278"/>
      <c r="EU21" s="278"/>
      <c r="EV21" s="278"/>
      <c r="EW21" s="278"/>
      <c r="EX21" s="278"/>
      <c r="EY21" s="278"/>
      <c r="EZ21" s="278"/>
      <c r="FA21" s="278"/>
      <c r="FB21" s="278"/>
      <c r="FC21" s="278"/>
      <c r="FD21" s="278"/>
      <c r="FE21" s="278"/>
      <c r="FF21" s="278"/>
      <c r="FG21" s="278"/>
      <c r="FH21" s="278"/>
      <c r="FI21" s="278"/>
      <c r="FJ21" s="278"/>
      <c r="FK21" s="278"/>
      <c r="FL21" s="278"/>
      <c r="FM21" s="278"/>
      <c r="FN21" s="278"/>
      <c r="FO21" s="278"/>
      <c r="FP21" s="278"/>
      <c r="FQ21" s="278"/>
      <c r="FR21" s="278"/>
      <c r="FS21" s="278"/>
      <c r="FT21" s="278"/>
      <c r="FU21" s="278"/>
      <c r="FV21" s="278"/>
      <c r="FW21" s="278"/>
      <c r="FX21" s="278"/>
      <c r="FY21" s="278"/>
      <c r="FZ21" s="278"/>
      <c r="GA21" s="278"/>
      <c r="GB21" s="278"/>
      <c r="GC21" s="278"/>
      <c r="GD21" s="278"/>
      <c r="GE21" s="278"/>
      <c r="GF21" s="278"/>
      <c r="GG21" s="278"/>
      <c r="GH21" s="278"/>
      <c r="GI21" s="278"/>
      <c r="GJ21" s="278"/>
      <c r="GK21" s="278"/>
      <c r="GL21" s="278"/>
      <c r="GM21" s="278"/>
      <c r="GN21" s="278"/>
      <c r="GO21" s="278"/>
      <c r="GP21" s="278"/>
      <c r="GQ21" s="278"/>
      <c r="GR21" s="278"/>
      <c r="GS21" s="278"/>
      <c r="GT21" s="278"/>
      <c r="GU21" s="278"/>
      <c r="GV21" s="278"/>
      <c r="GW21" s="278"/>
      <c r="GX21" s="278"/>
      <c r="GY21" s="278"/>
      <c r="GZ21" s="278"/>
      <c r="HA21" s="278"/>
      <c r="HB21" s="278"/>
      <c r="HC21" s="278"/>
      <c r="HD21" s="278"/>
      <c r="HE21" s="278"/>
      <c r="HF21" s="278"/>
      <c r="HG21" s="278"/>
      <c r="HH21" s="278"/>
      <c r="HI21" s="278"/>
      <c r="HJ21" s="278"/>
      <c r="HK21" s="278"/>
      <c r="HL21" s="278"/>
      <c r="HM21" s="278"/>
      <c r="HN21" s="278"/>
      <c r="HO21" s="278"/>
      <c r="HP21" s="278"/>
      <c r="HQ21" s="278"/>
      <c r="HR21" s="278"/>
      <c r="HS21" s="278"/>
      <c r="HT21" s="278"/>
      <c r="HU21" s="278"/>
      <c r="HV21" s="278"/>
      <c r="HW21" s="278"/>
      <c r="HX21" s="278"/>
      <c r="HY21" s="278"/>
      <c r="HZ21" s="278"/>
      <c r="IA21" s="278"/>
      <c r="IB21" s="278"/>
      <c r="IC21" s="278"/>
      <c r="ID21" s="278"/>
      <c r="IE21" s="278"/>
      <c r="IF21" s="278"/>
      <c r="IG21" s="278"/>
      <c r="IH21" s="278"/>
      <c r="II21" s="278"/>
      <c r="IJ21" s="278"/>
      <c r="IK21" s="278"/>
      <c r="IL21" s="278"/>
      <c r="IM21" s="278"/>
      <c r="IN21" s="278"/>
      <c r="IO21" s="278"/>
      <c r="IP21" s="278"/>
      <c r="IQ21" s="278"/>
      <c r="IR21" s="278"/>
    </row>
    <row r="22" spans="1:47" s="278" customFormat="1" ht="19.5" customHeight="1">
      <c r="A22" s="406">
        <v>11</v>
      </c>
      <c r="B22" s="407" t="s">
        <v>131</v>
      </c>
      <c r="C22" s="409">
        <f t="shared" si="3"/>
        <v>2150</v>
      </c>
      <c r="D22" s="409">
        <v>1161</v>
      </c>
      <c r="E22" s="409">
        <v>989</v>
      </c>
      <c r="F22" s="408">
        <f t="shared" si="6"/>
        <v>2146</v>
      </c>
      <c r="G22" s="409">
        <v>1157</v>
      </c>
      <c r="H22" s="409">
        <v>989</v>
      </c>
      <c r="I22" s="408">
        <f t="shared" si="7"/>
        <v>2146</v>
      </c>
      <c r="J22" s="409">
        <v>1157</v>
      </c>
      <c r="K22" s="409">
        <v>989</v>
      </c>
      <c r="L22" s="408">
        <f t="shared" si="8"/>
        <v>202</v>
      </c>
      <c r="M22" s="409">
        <v>104</v>
      </c>
      <c r="N22" s="409">
        <v>98</v>
      </c>
      <c r="O22" s="408">
        <f t="shared" si="9"/>
        <v>182</v>
      </c>
      <c r="P22" s="409">
        <v>96</v>
      </c>
      <c r="Q22" s="409">
        <v>86</v>
      </c>
      <c r="R22" s="408">
        <f t="shared" si="10"/>
        <v>28</v>
      </c>
      <c r="S22" s="409">
        <v>19</v>
      </c>
      <c r="T22" s="409">
        <v>9</v>
      </c>
      <c r="U22" s="408">
        <f t="shared" si="11"/>
        <v>12</v>
      </c>
      <c r="V22" s="409">
        <v>8</v>
      </c>
      <c r="W22" s="409">
        <v>4</v>
      </c>
      <c r="X22" s="286"/>
      <c r="Y22" s="287">
        <f t="shared" si="25"/>
        <v>0.9965546942291128</v>
      </c>
      <c r="Z22" s="287">
        <f t="shared" si="25"/>
        <v>1</v>
      </c>
      <c r="AA22" s="287"/>
      <c r="AB22" s="287">
        <f aca="true" t="shared" si="26" ref="AB22:AI22">J22/D22</f>
        <v>0.9965546942291128</v>
      </c>
      <c r="AC22" s="287">
        <f t="shared" si="26"/>
        <v>1</v>
      </c>
      <c r="AD22" s="287"/>
      <c r="AE22" s="287">
        <f t="shared" si="26"/>
        <v>0.0898876404494382</v>
      </c>
      <c r="AF22" s="287">
        <f t="shared" si="26"/>
        <v>0.09908998988877654</v>
      </c>
      <c r="AG22" s="287"/>
      <c r="AH22" s="287">
        <f t="shared" si="26"/>
        <v>0.08297320656871218</v>
      </c>
      <c r="AI22" s="287">
        <f t="shared" si="26"/>
        <v>0.08695652173913043</v>
      </c>
      <c r="AJ22" s="288"/>
      <c r="AK22" s="288">
        <f t="shared" si="21"/>
        <v>104.35955056179775</v>
      </c>
      <c r="AL22" s="288">
        <f t="shared" si="21"/>
        <v>98</v>
      </c>
      <c r="AM22" s="288"/>
      <c r="AN22" s="288">
        <f t="shared" si="22"/>
        <v>96.33189282627484</v>
      </c>
      <c r="AO22" s="288">
        <f t="shared" si="22"/>
        <v>86</v>
      </c>
      <c r="AP22" s="287"/>
      <c r="AQ22" s="287">
        <f t="shared" si="23"/>
        <v>0.016421780466724288</v>
      </c>
      <c r="AR22" s="287">
        <f t="shared" si="23"/>
        <v>0.00910010111223458</v>
      </c>
      <c r="AS22" s="287"/>
      <c r="AT22" s="287">
        <f t="shared" si="24"/>
        <v>0.006914433880726016</v>
      </c>
      <c r="AU22" s="287">
        <f t="shared" si="24"/>
        <v>0.004044489383215369</v>
      </c>
    </row>
    <row r="23" spans="1:47" s="290" customFormat="1" ht="9.75" customHeight="1">
      <c r="A23" s="289"/>
      <c r="B23" s="289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64"/>
      <c r="Y23" s="114"/>
      <c r="Z23" s="114"/>
      <c r="AA23" s="114"/>
      <c r="AB23" s="114"/>
      <c r="AC23" s="114"/>
      <c r="AD23" s="64"/>
      <c r="AE23" s="64"/>
      <c r="AF23" s="64"/>
      <c r="AG23" s="64"/>
      <c r="AH23" s="64"/>
      <c r="AI23" s="64"/>
      <c r="AJ23" s="10"/>
      <c r="AK23" s="10"/>
      <c r="AL23" s="10"/>
      <c r="AM23" s="10"/>
      <c r="AN23" s="10"/>
      <c r="AO23" s="10"/>
      <c r="AP23" s="289"/>
      <c r="AQ23" s="289"/>
      <c r="AR23" s="289"/>
      <c r="AS23" s="289"/>
      <c r="AT23" s="289"/>
      <c r="AU23" s="289"/>
    </row>
    <row r="24" spans="1:47" s="290" customFormat="1" ht="15.75">
      <c r="A24" s="289"/>
      <c r="B24" s="903" t="s">
        <v>144</v>
      </c>
      <c r="C24" s="903"/>
      <c r="D24" s="903"/>
      <c r="E24" s="903"/>
      <c r="F24" s="903"/>
      <c r="G24" s="31"/>
      <c r="H24" s="31"/>
      <c r="I24" s="31"/>
      <c r="J24" s="31"/>
      <c r="K24" s="247"/>
      <c r="L24" s="905"/>
      <c r="M24" s="905"/>
      <c r="N24" s="905"/>
      <c r="O24" s="905"/>
      <c r="P24" s="905"/>
      <c r="Q24" s="905"/>
      <c r="R24" s="905"/>
      <c r="S24" s="905"/>
      <c r="T24" s="905"/>
      <c r="U24" s="905"/>
      <c r="V24" s="905"/>
      <c r="W24" s="292"/>
      <c r="X24" s="293"/>
      <c r="Y24" s="292"/>
      <c r="Z24" s="114"/>
      <c r="AA24" s="114"/>
      <c r="AB24" s="114"/>
      <c r="AC24" s="114"/>
      <c r="AD24" s="64"/>
      <c r="AE24" s="64"/>
      <c r="AF24" s="64"/>
      <c r="AG24" s="64"/>
      <c r="AH24" s="64"/>
      <c r="AI24" s="64"/>
      <c r="AJ24" s="10"/>
      <c r="AK24" s="10"/>
      <c r="AL24" s="10"/>
      <c r="AM24" s="10"/>
      <c r="AN24" s="10"/>
      <c r="AO24" s="10"/>
      <c r="AP24" s="289"/>
      <c r="AQ24" s="289"/>
      <c r="AR24" s="289"/>
      <c r="AS24" s="289"/>
      <c r="AT24" s="289"/>
      <c r="AU24" s="289"/>
    </row>
    <row r="25" spans="1:47" s="290" customFormat="1" ht="16.5">
      <c r="A25" s="289"/>
      <c r="B25" s="904" t="s">
        <v>148</v>
      </c>
      <c r="C25" s="904"/>
      <c r="D25" s="904"/>
      <c r="E25" s="904"/>
      <c r="F25" s="904"/>
      <c r="G25" s="31"/>
      <c r="H25" s="31"/>
      <c r="I25" s="31"/>
      <c r="J25" s="31"/>
      <c r="K25" s="247"/>
      <c r="L25" s="853" t="s">
        <v>147</v>
      </c>
      <c r="M25" s="853"/>
      <c r="N25" s="853"/>
      <c r="O25" s="853"/>
      <c r="P25" s="853"/>
      <c r="Q25" s="853"/>
      <c r="R25" s="853"/>
      <c r="S25" s="853"/>
      <c r="T25" s="853"/>
      <c r="U25" s="853"/>
      <c r="V25" s="853"/>
      <c r="W25" s="295"/>
      <c r="X25" s="296"/>
      <c r="Y25" s="295"/>
      <c r="Z25" s="114"/>
      <c r="AA25" s="114"/>
      <c r="AB25" s="114"/>
      <c r="AC25" s="114"/>
      <c r="AD25" s="64"/>
      <c r="AE25" s="64"/>
      <c r="AF25" s="64"/>
      <c r="AG25" s="64"/>
      <c r="AH25" s="64"/>
      <c r="AI25" s="64"/>
      <c r="AJ25" s="10"/>
      <c r="AK25" s="10"/>
      <c r="AL25" s="10"/>
      <c r="AM25" s="10"/>
      <c r="AN25" s="10"/>
      <c r="AO25" s="10"/>
      <c r="AP25" s="289"/>
      <c r="AQ25" s="289"/>
      <c r="AR25" s="289"/>
      <c r="AS25" s="289"/>
      <c r="AT25" s="289"/>
      <c r="AU25" s="289"/>
    </row>
    <row r="26" spans="1:47" s="290" customFormat="1" ht="15">
      <c r="A26" s="289"/>
      <c r="B26" s="904" t="s">
        <v>253</v>
      </c>
      <c r="C26" s="904"/>
      <c r="D26" s="904"/>
      <c r="E26" s="904"/>
      <c r="F26" s="904"/>
      <c r="G26" s="31"/>
      <c r="H26" s="31"/>
      <c r="I26" s="31"/>
      <c r="J26" s="31"/>
      <c r="K26" s="31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31"/>
      <c r="X26" s="82"/>
      <c r="Y26" s="82"/>
      <c r="Z26" s="114"/>
      <c r="AA26" s="114"/>
      <c r="AB26" s="114"/>
      <c r="AC26" s="114"/>
      <c r="AD26" s="64"/>
      <c r="AE26" s="64"/>
      <c r="AF26" s="64"/>
      <c r="AG26" s="64"/>
      <c r="AH26" s="64"/>
      <c r="AI26" s="64"/>
      <c r="AJ26" s="10"/>
      <c r="AK26" s="10"/>
      <c r="AL26" s="10"/>
      <c r="AM26" s="10"/>
      <c r="AN26" s="10"/>
      <c r="AO26" s="10"/>
      <c r="AP26" s="289"/>
      <c r="AQ26" s="289"/>
      <c r="AR26" s="289"/>
      <c r="AS26" s="289"/>
      <c r="AT26" s="289"/>
      <c r="AU26" s="289"/>
    </row>
    <row r="27" spans="1:47" s="290" customFormat="1" ht="15">
      <c r="A27" s="289"/>
      <c r="B27" s="904" t="s">
        <v>255</v>
      </c>
      <c r="C27" s="904"/>
      <c r="D27" s="904"/>
      <c r="E27" s="904"/>
      <c r="F27" s="904"/>
      <c r="G27" s="904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247"/>
      <c r="S27" s="31"/>
      <c r="T27" s="31"/>
      <c r="U27" s="31"/>
      <c r="V27" s="31"/>
      <c r="W27" s="31"/>
      <c r="X27" s="82"/>
      <c r="Y27" s="82"/>
      <c r="Z27" s="114"/>
      <c r="AA27" s="114"/>
      <c r="AB27" s="114"/>
      <c r="AC27" s="114"/>
      <c r="AD27" s="64"/>
      <c r="AE27" s="64"/>
      <c r="AF27" s="64"/>
      <c r="AG27" s="64"/>
      <c r="AH27" s="64"/>
      <c r="AI27" s="64"/>
      <c r="AJ27" s="10"/>
      <c r="AK27" s="10"/>
      <c r="AL27" s="10"/>
      <c r="AM27" s="10"/>
      <c r="AN27" s="10"/>
      <c r="AO27" s="10"/>
      <c r="AP27" s="289"/>
      <c r="AQ27" s="289"/>
      <c r="AR27" s="289"/>
      <c r="AS27" s="289"/>
      <c r="AT27" s="289"/>
      <c r="AU27" s="289"/>
    </row>
    <row r="28" spans="1:47" s="290" customFormat="1" ht="15">
      <c r="A28" s="289"/>
      <c r="B28" s="289"/>
      <c r="C28" s="294"/>
      <c r="D28" s="294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82"/>
      <c r="Y28" s="82"/>
      <c r="Z28" s="114"/>
      <c r="AA28" s="114"/>
      <c r="AB28" s="114"/>
      <c r="AC28" s="114"/>
      <c r="AD28" s="64"/>
      <c r="AE28" s="64"/>
      <c r="AF28" s="64"/>
      <c r="AG28" s="64"/>
      <c r="AH28" s="64"/>
      <c r="AI28" s="64"/>
      <c r="AJ28" s="10"/>
      <c r="AK28" s="10"/>
      <c r="AL28" s="10"/>
      <c r="AM28" s="10"/>
      <c r="AN28" s="10"/>
      <c r="AO28" s="10"/>
      <c r="AP28" s="289"/>
      <c r="AQ28" s="289"/>
      <c r="AR28" s="289"/>
      <c r="AS28" s="289"/>
      <c r="AT28" s="289"/>
      <c r="AU28" s="289"/>
    </row>
    <row r="29" spans="1:47" s="290" customFormat="1" ht="12.75">
      <c r="A29" s="289"/>
      <c r="B29" s="289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64"/>
      <c r="Y29" s="114"/>
      <c r="Z29" s="114"/>
      <c r="AA29" s="114"/>
      <c r="AB29" s="114"/>
      <c r="AC29" s="114"/>
      <c r="AD29" s="64"/>
      <c r="AE29" s="64"/>
      <c r="AF29" s="64"/>
      <c r="AG29" s="64"/>
      <c r="AH29" s="64"/>
      <c r="AI29" s="64"/>
      <c r="AJ29" s="10"/>
      <c r="AK29" s="10"/>
      <c r="AL29" s="10"/>
      <c r="AM29" s="10"/>
      <c r="AN29" s="10"/>
      <c r="AO29" s="10"/>
      <c r="AP29" s="289"/>
      <c r="AQ29" s="289"/>
      <c r="AR29" s="289"/>
      <c r="AS29" s="289"/>
      <c r="AT29" s="289"/>
      <c r="AU29" s="289"/>
    </row>
    <row r="30" spans="1:47" s="290" customFormat="1" ht="12.75">
      <c r="A30" s="289"/>
      <c r="B30" s="289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64"/>
      <c r="Y30" s="114"/>
      <c r="Z30" s="114"/>
      <c r="AA30" s="114"/>
      <c r="AB30" s="114"/>
      <c r="AC30" s="114"/>
      <c r="AD30" s="64"/>
      <c r="AE30" s="64"/>
      <c r="AF30" s="64"/>
      <c r="AG30" s="64"/>
      <c r="AH30" s="64"/>
      <c r="AI30" s="64"/>
      <c r="AJ30" s="10"/>
      <c r="AK30" s="10"/>
      <c r="AL30" s="10"/>
      <c r="AM30" s="10"/>
      <c r="AN30" s="10"/>
      <c r="AO30" s="10"/>
      <c r="AP30" s="289"/>
      <c r="AQ30" s="289"/>
      <c r="AR30" s="289"/>
      <c r="AS30" s="289"/>
      <c r="AT30" s="289"/>
      <c r="AU30" s="289"/>
    </row>
    <row r="31" spans="1:47" s="290" customFormat="1" ht="12.75">
      <c r="A31" s="289"/>
      <c r="B31" s="289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64"/>
      <c r="Y31" s="114"/>
      <c r="Z31" s="114"/>
      <c r="AA31" s="114"/>
      <c r="AB31" s="114"/>
      <c r="AC31" s="114"/>
      <c r="AD31" s="64"/>
      <c r="AE31" s="64"/>
      <c r="AF31" s="64"/>
      <c r="AG31" s="64"/>
      <c r="AH31" s="64"/>
      <c r="AI31" s="64"/>
      <c r="AJ31" s="10"/>
      <c r="AK31" s="10"/>
      <c r="AL31" s="10"/>
      <c r="AM31" s="10"/>
      <c r="AN31" s="10"/>
      <c r="AO31" s="10"/>
      <c r="AP31" s="289"/>
      <c r="AQ31" s="289"/>
      <c r="AR31" s="289"/>
      <c r="AS31" s="289"/>
      <c r="AT31" s="289"/>
      <c r="AU31" s="289"/>
    </row>
    <row r="32" spans="1:47" s="290" customFormat="1" ht="12.75">
      <c r="A32" s="289"/>
      <c r="B32" s="289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64"/>
      <c r="Y32" s="114"/>
      <c r="Z32" s="114"/>
      <c r="AA32" s="114"/>
      <c r="AB32" s="114"/>
      <c r="AC32" s="114"/>
      <c r="AD32" s="64"/>
      <c r="AE32" s="64"/>
      <c r="AF32" s="64"/>
      <c r="AG32" s="64"/>
      <c r="AH32" s="64"/>
      <c r="AI32" s="64"/>
      <c r="AJ32" s="10"/>
      <c r="AK32" s="10"/>
      <c r="AL32" s="10"/>
      <c r="AM32" s="10"/>
      <c r="AN32" s="10"/>
      <c r="AO32" s="10"/>
      <c r="AP32" s="289"/>
      <c r="AQ32" s="289"/>
      <c r="AR32" s="289"/>
      <c r="AS32" s="289"/>
      <c r="AT32" s="289"/>
      <c r="AU32" s="289"/>
    </row>
    <row r="33" spans="1:47" s="290" customFormat="1" ht="12.75">
      <c r="A33" s="289"/>
      <c r="B33" s="289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64"/>
      <c r="Y33" s="114"/>
      <c r="Z33" s="114"/>
      <c r="AA33" s="114"/>
      <c r="AB33" s="114"/>
      <c r="AC33" s="114"/>
      <c r="AD33" s="64"/>
      <c r="AE33" s="64"/>
      <c r="AF33" s="64"/>
      <c r="AG33" s="64"/>
      <c r="AH33" s="64"/>
      <c r="AI33" s="64"/>
      <c r="AJ33" s="10"/>
      <c r="AK33" s="10"/>
      <c r="AL33" s="10"/>
      <c r="AM33" s="10"/>
      <c r="AN33" s="10"/>
      <c r="AO33" s="10"/>
      <c r="AP33" s="289"/>
      <c r="AQ33" s="289"/>
      <c r="AR33" s="289"/>
      <c r="AS33" s="289"/>
      <c r="AT33" s="289"/>
      <c r="AU33" s="289"/>
    </row>
    <row r="34" spans="1:47" s="290" customFormat="1" ht="12.75">
      <c r="A34" s="289"/>
      <c r="B34" s="289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64"/>
      <c r="Y34" s="114"/>
      <c r="Z34" s="114"/>
      <c r="AA34" s="114"/>
      <c r="AB34" s="114"/>
      <c r="AC34" s="114"/>
      <c r="AD34" s="64"/>
      <c r="AE34" s="64"/>
      <c r="AF34" s="64"/>
      <c r="AG34" s="64"/>
      <c r="AH34" s="64"/>
      <c r="AI34" s="64"/>
      <c r="AJ34" s="10"/>
      <c r="AK34" s="10"/>
      <c r="AL34" s="10"/>
      <c r="AM34" s="10"/>
      <c r="AN34" s="10"/>
      <c r="AO34" s="10"/>
      <c r="AP34" s="289"/>
      <c r="AQ34" s="289"/>
      <c r="AR34" s="289"/>
      <c r="AS34" s="289"/>
      <c r="AT34" s="289"/>
      <c r="AU34" s="289"/>
    </row>
    <row r="35" spans="1:47" s="290" customFormat="1" ht="12.75">
      <c r="A35" s="289"/>
      <c r="B35" s="289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64"/>
      <c r="Y35" s="114"/>
      <c r="Z35" s="114"/>
      <c r="AA35" s="114"/>
      <c r="AB35" s="114"/>
      <c r="AC35" s="114"/>
      <c r="AD35" s="64"/>
      <c r="AE35" s="64"/>
      <c r="AF35" s="64"/>
      <c r="AG35" s="64"/>
      <c r="AH35" s="64"/>
      <c r="AI35" s="64"/>
      <c r="AJ35" s="10"/>
      <c r="AK35" s="10"/>
      <c r="AL35" s="10"/>
      <c r="AM35" s="10"/>
      <c r="AN35" s="10"/>
      <c r="AO35" s="10"/>
      <c r="AP35" s="289"/>
      <c r="AQ35" s="289"/>
      <c r="AR35" s="289"/>
      <c r="AS35" s="289"/>
      <c r="AT35" s="289"/>
      <c r="AU35" s="289"/>
    </row>
    <row r="36" spans="1:47" s="290" customFormat="1" ht="12.75">
      <c r="A36" s="289"/>
      <c r="B36" s="289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64"/>
      <c r="Y36" s="114"/>
      <c r="Z36" s="114"/>
      <c r="AA36" s="114"/>
      <c r="AB36" s="114"/>
      <c r="AC36" s="114"/>
      <c r="AD36" s="64"/>
      <c r="AE36" s="64"/>
      <c r="AF36" s="64"/>
      <c r="AG36" s="64"/>
      <c r="AH36" s="64"/>
      <c r="AI36" s="64"/>
      <c r="AJ36" s="10"/>
      <c r="AK36" s="10"/>
      <c r="AL36" s="10"/>
      <c r="AM36" s="10"/>
      <c r="AN36" s="10"/>
      <c r="AO36" s="10"/>
      <c r="AP36" s="289"/>
      <c r="AQ36" s="289"/>
      <c r="AR36" s="289"/>
      <c r="AS36" s="289"/>
      <c r="AT36" s="289"/>
      <c r="AU36" s="289"/>
    </row>
    <row r="37" spans="1:47" s="290" customFormat="1" ht="12.75">
      <c r="A37" s="289"/>
      <c r="B37" s="289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64"/>
      <c r="Y37" s="114"/>
      <c r="Z37" s="114"/>
      <c r="AA37" s="114"/>
      <c r="AB37" s="114"/>
      <c r="AC37" s="114"/>
      <c r="AD37" s="64"/>
      <c r="AE37" s="64"/>
      <c r="AF37" s="64"/>
      <c r="AG37" s="64"/>
      <c r="AH37" s="64"/>
      <c r="AI37" s="64"/>
      <c r="AJ37" s="10"/>
      <c r="AK37" s="10"/>
      <c r="AL37" s="10"/>
      <c r="AM37" s="10"/>
      <c r="AN37" s="10"/>
      <c r="AO37" s="10"/>
      <c r="AP37" s="289"/>
      <c r="AQ37" s="289"/>
      <c r="AR37" s="289"/>
      <c r="AS37" s="289"/>
      <c r="AT37" s="289"/>
      <c r="AU37" s="289"/>
    </row>
    <row r="38" spans="1:47" s="290" customFormat="1" ht="12.75">
      <c r="A38" s="289"/>
      <c r="B38" s="289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64"/>
      <c r="Y38" s="114"/>
      <c r="Z38" s="114"/>
      <c r="AA38" s="114"/>
      <c r="AB38" s="114"/>
      <c r="AC38" s="114"/>
      <c r="AD38" s="64"/>
      <c r="AE38" s="64"/>
      <c r="AF38" s="64"/>
      <c r="AG38" s="64"/>
      <c r="AH38" s="64"/>
      <c r="AI38" s="64"/>
      <c r="AJ38" s="10"/>
      <c r="AK38" s="10"/>
      <c r="AL38" s="10"/>
      <c r="AM38" s="10"/>
      <c r="AN38" s="10"/>
      <c r="AO38" s="10"/>
      <c r="AP38" s="289"/>
      <c r="AQ38" s="289"/>
      <c r="AR38" s="289"/>
      <c r="AS38" s="289"/>
      <c r="AT38" s="289"/>
      <c r="AU38" s="289"/>
    </row>
    <row r="39" spans="1:47" s="290" customFormat="1" ht="12.75">
      <c r="A39" s="289"/>
      <c r="B39" s="289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64"/>
      <c r="Y39" s="114"/>
      <c r="Z39" s="114"/>
      <c r="AA39" s="114"/>
      <c r="AB39" s="114"/>
      <c r="AC39" s="114"/>
      <c r="AD39" s="64"/>
      <c r="AE39" s="64"/>
      <c r="AF39" s="64"/>
      <c r="AG39" s="64"/>
      <c r="AH39" s="64"/>
      <c r="AI39" s="64"/>
      <c r="AJ39" s="10"/>
      <c r="AK39" s="10"/>
      <c r="AL39" s="10"/>
      <c r="AM39" s="10"/>
      <c r="AN39" s="10"/>
      <c r="AO39" s="10"/>
      <c r="AP39" s="289"/>
      <c r="AQ39" s="289"/>
      <c r="AR39" s="289"/>
      <c r="AS39" s="289"/>
      <c r="AT39" s="289"/>
      <c r="AU39" s="289"/>
    </row>
    <row r="40" spans="1:47" s="290" customFormat="1" ht="12.75">
      <c r="A40" s="289"/>
      <c r="B40" s="289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64"/>
      <c r="Y40" s="114"/>
      <c r="Z40" s="114"/>
      <c r="AA40" s="114"/>
      <c r="AB40" s="114"/>
      <c r="AC40" s="114"/>
      <c r="AD40" s="64"/>
      <c r="AE40" s="64"/>
      <c r="AF40" s="64"/>
      <c r="AG40" s="64"/>
      <c r="AH40" s="64"/>
      <c r="AI40" s="64"/>
      <c r="AJ40" s="10"/>
      <c r="AK40" s="10"/>
      <c r="AL40" s="10"/>
      <c r="AM40" s="10"/>
      <c r="AN40" s="10"/>
      <c r="AO40" s="10"/>
      <c r="AP40" s="289"/>
      <c r="AQ40" s="289"/>
      <c r="AR40" s="289"/>
      <c r="AS40" s="289"/>
      <c r="AT40" s="289"/>
      <c r="AU40" s="289"/>
    </row>
    <row r="41" spans="1:47" s="290" customFormat="1" ht="12.75">
      <c r="A41" s="289"/>
      <c r="B41" s="289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64"/>
      <c r="Y41" s="114"/>
      <c r="Z41" s="114"/>
      <c r="AA41" s="114"/>
      <c r="AB41" s="114"/>
      <c r="AC41" s="114"/>
      <c r="AD41" s="64"/>
      <c r="AE41" s="64"/>
      <c r="AF41" s="64"/>
      <c r="AG41" s="64"/>
      <c r="AH41" s="64"/>
      <c r="AI41" s="64"/>
      <c r="AJ41" s="10"/>
      <c r="AK41" s="10"/>
      <c r="AL41" s="10"/>
      <c r="AM41" s="10"/>
      <c r="AN41" s="10"/>
      <c r="AO41" s="10"/>
      <c r="AP41" s="289"/>
      <c r="AQ41" s="289"/>
      <c r="AR41" s="289"/>
      <c r="AS41" s="289"/>
      <c r="AT41" s="289"/>
      <c r="AU41" s="289"/>
    </row>
    <row r="42" spans="1:47" s="290" customFormat="1" ht="12.75">
      <c r="A42" s="289"/>
      <c r="B42" s="289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64"/>
      <c r="Y42" s="114"/>
      <c r="Z42" s="114"/>
      <c r="AA42" s="114"/>
      <c r="AB42" s="114"/>
      <c r="AC42" s="114"/>
      <c r="AD42" s="64"/>
      <c r="AE42" s="64"/>
      <c r="AF42" s="64"/>
      <c r="AG42" s="64"/>
      <c r="AH42" s="64"/>
      <c r="AI42" s="64"/>
      <c r="AJ42" s="10"/>
      <c r="AK42" s="10"/>
      <c r="AL42" s="10"/>
      <c r="AM42" s="10"/>
      <c r="AN42" s="10"/>
      <c r="AO42" s="10"/>
      <c r="AP42" s="289"/>
      <c r="AQ42" s="289"/>
      <c r="AR42" s="289"/>
      <c r="AS42" s="289"/>
      <c r="AT42" s="289"/>
      <c r="AU42" s="289"/>
    </row>
    <row r="43" spans="1:47" s="290" customFormat="1" ht="12.75">
      <c r="A43" s="289"/>
      <c r="B43" s="289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64"/>
      <c r="Y43" s="114"/>
      <c r="Z43" s="114"/>
      <c r="AA43" s="114"/>
      <c r="AB43" s="114"/>
      <c r="AC43" s="114"/>
      <c r="AD43" s="64"/>
      <c r="AE43" s="64"/>
      <c r="AF43" s="64"/>
      <c r="AG43" s="64"/>
      <c r="AH43" s="64"/>
      <c r="AI43" s="64"/>
      <c r="AJ43" s="10"/>
      <c r="AK43" s="10"/>
      <c r="AL43" s="10"/>
      <c r="AM43" s="10"/>
      <c r="AN43" s="10"/>
      <c r="AO43" s="10"/>
      <c r="AP43" s="289"/>
      <c r="AQ43" s="289"/>
      <c r="AR43" s="289"/>
      <c r="AS43" s="289"/>
      <c r="AT43" s="289"/>
      <c r="AU43" s="289"/>
    </row>
    <row r="44" spans="1:47" s="290" customFormat="1" ht="12.75">
      <c r="A44" s="289"/>
      <c r="B44" s="289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64"/>
      <c r="Y44" s="114"/>
      <c r="Z44" s="114"/>
      <c r="AA44" s="114"/>
      <c r="AB44" s="114"/>
      <c r="AC44" s="114"/>
      <c r="AD44" s="64"/>
      <c r="AE44" s="64"/>
      <c r="AF44" s="64"/>
      <c r="AG44" s="64"/>
      <c r="AH44" s="64"/>
      <c r="AI44" s="64"/>
      <c r="AJ44" s="10"/>
      <c r="AK44" s="10"/>
      <c r="AL44" s="10"/>
      <c r="AM44" s="10"/>
      <c r="AN44" s="10"/>
      <c r="AO44" s="10"/>
      <c r="AP44" s="289"/>
      <c r="AQ44" s="289"/>
      <c r="AR44" s="289"/>
      <c r="AS44" s="289"/>
      <c r="AT44" s="289"/>
      <c r="AU44" s="289"/>
    </row>
    <row r="45" spans="1:47" s="290" customFormat="1" ht="12.75">
      <c r="A45" s="289"/>
      <c r="B45" s="289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64"/>
      <c r="Y45" s="114"/>
      <c r="Z45" s="114"/>
      <c r="AA45" s="114"/>
      <c r="AB45" s="114"/>
      <c r="AC45" s="114"/>
      <c r="AD45" s="64"/>
      <c r="AE45" s="64"/>
      <c r="AF45" s="64"/>
      <c r="AG45" s="64"/>
      <c r="AH45" s="64"/>
      <c r="AI45" s="64"/>
      <c r="AJ45" s="10"/>
      <c r="AK45" s="10"/>
      <c r="AL45" s="10"/>
      <c r="AM45" s="10"/>
      <c r="AN45" s="10"/>
      <c r="AO45" s="10"/>
      <c r="AP45" s="289"/>
      <c r="AQ45" s="289"/>
      <c r="AR45" s="289"/>
      <c r="AS45" s="289"/>
      <c r="AT45" s="289"/>
      <c r="AU45" s="289"/>
    </row>
    <row r="46" spans="1:47" s="290" customFormat="1" ht="12.75">
      <c r="A46" s="289"/>
      <c r="B46" s="289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64"/>
      <c r="Y46" s="114"/>
      <c r="Z46" s="114"/>
      <c r="AA46" s="114"/>
      <c r="AB46" s="114"/>
      <c r="AC46" s="114"/>
      <c r="AD46" s="64"/>
      <c r="AE46" s="64"/>
      <c r="AF46" s="64"/>
      <c r="AG46" s="64"/>
      <c r="AH46" s="64"/>
      <c r="AI46" s="64"/>
      <c r="AJ46" s="10"/>
      <c r="AK46" s="10"/>
      <c r="AL46" s="10"/>
      <c r="AM46" s="10"/>
      <c r="AN46" s="10"/>
      <c r="AO46" s="10"/>
      <c r="AP46" s="289"/>
      <c r="AQ46" s="289"/>
      <c r="AR46" s="289"/>
      <c r="AS46" s="289"/>
      <c r="AT46" s="289"/>
      <c r="AU46" s="289"/>
    </row>
    <row r="47" spans="1:47" s="290" customFormat="1" ht="12.75">
      <c r="A47" s="289"/>
      <c r="B47" s="289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64"/>
      <c r="Y47" s="114"/>
      <c r="Z47" s="114"/>
      <c r="AA47" s="114"/>
      <c r="AB47" s="114"/>
      <c r="AC47" s="114"/>
      <c r="AD47" s="64"/>
      <c r="AE47" s="64"/>
      <c r="AF47" s="64"/>
      <c r="AG47" s="64"/>
      <c r="AH47" s="64"/>
      <c r="AI47" s="64"/>
      <c r="AJ47" s="10"/>
      <c r="AK47" s="10"/>
      <c r="AL47" s="10"/>
      <c r="AM47" s="10"/>
      <c r="AN47" s="10"/>
      <c r="AO47" s="10"/>
      <c r="AP47" s="289"/>
      <c r="AQ47" s="289"/>
      <c r="AR47" s="289"/>
      <c r="AS47" s="289"/>
      <c r="AT47" s="289"/>
      <c r="AU47" s="289"/>
    </row>
    <row r="48" spans="1:47" s="290" customFormat="1" ht="12.75">
      <c r="A48" s="289"/>
      <c r="B48" s="289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64"/>
      <c r="Y48" s="114"/>
      <c r="Z48" s="114"/>
      <c r="AA48" s="114"/>
      <c r="AB48" s="114"/>
      <c r="AC48" s="114"/>
      <c r="AD48" s="64"/>
      <c r="AE48" s="64"/>
      <c r="AF48" s="64"/>
      <c r="AG48" s="64"/>
      <c r="AH48" s="64"/>
      <c r="AI48" s="64"/>
      <c r="AJ48" s="10"/>
      <c r="AK48" s="10"/>
      <c r="AL48" s="10"/>
      <c r="AM48" s="10"/>
      <c r="AN48" s="10"/>
      <c r="AO48" s="10"/>
      <c r="AP48" s="289"/>
      <c r="AQ48" s="289"/>
      <c r="AR48" s="289"/>
      <c r="AS48" s="289"/>
      <c r="AT48" s="289"/>
      <c r="AU48" s="289"/>
    </row>
    <row r="49" spans="1:47" s="290" customFormat="1" ht="12.75">
      <c r="A49" s="289"/>
      <c r="B49" s="289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64"/>
      <c r="Y49" s="114"/>
      <c r="Z49" s="114"/>
      <c r="AA49" s="114"/>
      <c r="AB49" s="114"/>
      <c r="AC49" s="114"/>
      <c r="AD49" s="64"/>
      <c r="AE49" s="64"/>
      <c r="AF49" s="64"/>
      <c r="AG49" s="64"/>
      <c r="AH49" s="64"/>
      <c r="AI49" s="64"/>
      <c r="AJ49" s="10"/>
      <c r="AK49" s="10"/>
      <c r="AL49" s="10"/>
      <c r="AM49" s="10"/>
      <c r="AN49" s="10"/>
      <c r="AO49" s="10"/>
      <c r="AP49" s="289"/>
      <c r="AQ49" s="289"/>
      <c r="AR49" s="289"/>
      <c r="AS49" s="289"/>
      <c r="AT49" s="289"/>
      <c r="AU49" s="289"/>
    </row>
    <row r="50" spans="1:47" s="290" customFormat="1" ht="12.75">
      <c r="A50" s="289"/>
      <c r="B50" s="289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64"/>
      <c r="Y50" s="114"/>
      <c r="Z50" s="114"/>
      <c r="AA50" s="114"/>
      <c r="AB50" s="114"/>
      <c r="AC50" s="114"/>
      <c r="AD50" s="64"/>
      <c r="AE50" s="64"/>
      <c r="AF50" s="64"/>
      <c r="AG50" s="64"/>
      <c r="AH50" s="64"/>
      <c r="AI50" s="64"/>
      <c r="AJ50" s="10"/>
      <c r="AK50" s="10"/>
      <c r="AL50" s="10"/>
      <c r="AM50" s="10"/>
      <c r="AN50" s="10"/>
      <c r="AO50" s="10"/>
      <c r="AP50" s="289"/>
      <c r="AQ50" s="289"/>
      <c r="AR50" s="289"/>
      <c r="AS50" s="289"/>
      <c r="AT50" s="289"/>
      <c r="AU50" s="289"/>
    </row>
    <row r="51" spans="1:47" s="290" customFormat="1" ht="12.75">
      <c r="A51" s="289"/>
      <c r="B51" s="289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64"/>
      <c r="Y51" s="114"/>
      <c r="Z51" s="114"/>
      <c r="AA51" s="114"/>
      <c r="AB51" s="114"/>
      <c r="AC51" s="114"/>
      <c r="AD51" s="64"/>
      <c r="AE51" s="64"/>
      <c r="AF51" s="64"/>
      <c r="AG51" s="64"/>
      <c r="AH51" s="64"/>
      <c r="AI51" s="64"/>
      <c r="AJ51" s="10"/>
      <c r="AK51" s="10"/>
      <c r="AL51" s="10"/>
      <c r="AM51" s="10"/>
      <c r="AN51" s="10"/>
      <c r="AO51" s="10"/>
      <c r="AP51" s="289"/>
      <c r="AQ51" s="289"/>
      <c r="AR51" s="289"/>
      <c r="AS51" s="289"/>
      <c r="AT51" s="289"/>
      <c r="AU51" s="289"/>
    </row>
    <row r="52" spans="1:47" s="290" customFormat="1" ht="12.75">
      <c r="A52" s="289"/>
      <c r="B52" s="289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64"/>
      <c r="Y52" s="114"/>
      <c r="Z52" s="114"/>
      <c r="AA52" s="114"/>
      <c r="AB52" s="114"/>
      <c r="AC52" s="114"/>
      <c r="AD52" s="64"/>
      <c r="AE52" s="64"/>
      <c r="AF52" s="64"/>
      <c r="AG52" s="64"/>
      <c r="AH52" s="64"/>
      <c r="AI52" s="64"/>
      <c r="AJ52" s="10"/>
      <c r="AK52" s="10"/>
      <c r="AL52" s="10"/>
      <c r="AM52" s="10"/>
      <c r="AN52" s="10"/>
      <c r="AO52" s="10"/>
      <c r="AP52" s="289"/>
      <c r="AQ52" s="289"/>
      <c r="AR52" s="289"/>
      <c r="AS52" s="289"/>
      <c r="AT52" s="289"/>
      <c r="AU52" s="289"/>
    </row>
    <row r="53" spans="1:47" s="290" customFormat="1" ht="12.75">
      <c r="A53" s="289"/>
      <c r="B53" s="289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64"/>
      <c r="Y53" s="114"/>
      <c r="Z53" s="114"/>
      <c r="AA53" s="114"/>
      <c r="AB53" s="114"/>
      <c r="AC53" s="114"/>
      <c r="AD53" s="64"/>
      <c r="AE53" s="64"/>
      <c r="AF53" s="64"/>
      <c r="AG53" s="64"/>
      <c r="AH53" s="64"/>
      <c r="AI53" s="64"/>
      <c r="AJ53" s="10"/>
      <c r="AK53" s="10"/>
      <c r="AL53" s="10"/>
      <c r="AM53" s="10"/>
      <c r="AN53" s="10"/>
      <c r="AO53" s="10"/>
      <c r="AP53" s="289"/>
      <c r="AQ53" s="289"/>
      <c r="AR53" s="289"/>
      <c r="AS53" s="289"/>
      <c r="AT53" s="289"/>
      <c r="AU53" s="289"/>
    </row>
    <row r="54" spans="1:47" s="290" customFormat="1" ht="12.75">
      <c r="A54" s="289"/>
      <c r="B54" s="289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64"/>
      <c r="Y54" s="114"/>
      <c r="Z54" s="114"/>
      <c r="AA54" s="114"/>
      <c r="AB54" s="114"/>
      <c r="AC54" s="114"/>
      <c r="AD54" s="64"/>
      <c r="AE54" s="64"/>
      <c r="AF54" s="64"/>
      <c r="AG54" s="64"/>
      <c r="AH54" s="64"/>
      <c r="AI54" s="64"/>
      <c r="AJ54" s="10"/>
      <c r="AK54" s="10"/>
      <c r="AL54" s="10"/>
      <c r="AM54" s="10"/>
      <c r="AN54" s="10"/>
      <c r="AO54" s="10"/>
      <c r="AP54" s="289"/>
      <c r="AQ54" s="289"/>
      <c r="AR54" s="289"/>
      <c r="AS54" s="289"/>
      <c r="AT54" s="289"/>
      <c r="AU54" s="289"/>
    </row>
    <row r="55" spans="1:47" s="290" customFormat="1" ht="12.75">
      <c r="A55" s="289"/>
      <c r="B55" s="289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64"/>
      <c r="Y55" s="114"/>
      <c r="Z55" s="114"/>
      <c r="AA55" s="114"/>
      <c r="AB55" s="114"/>
      <c r="AC55" s="114"/>
      <c r="AD55" s="64"/>
      <c r="AE55" s="64"/>
      <c r="AF55" s="64"/>
      <c r="AG55" s="64"/>
      <c r="AH55" s="64"/>
      <c r="AI55" s="64"/>
      <c r="AJ55" s="10"/>
      <c r="AK55" s="10"/>
      <c r="AL55" s="10"/>
      <c r="AM55" s="10"/>
      <c r="AN55" s="10"/>
      <c r="AO55" s="10"/>
      <c r="AP55" s="289"/>
      <c r="AQ55" s="289"/>
      <c r="AR55" s="289"/>
      <c r="AS55" s="289"/>
      <c r="AT55" s="289"/>
      <c r="AU55" s="289"/>
    </row>
    <row r="56" spans="1:47" s="290" customFormat="1" ht="12.75">
      <c r="A56" s="289"/>
      <c r="B56" s="289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64"/>
      <c r="Y56" s="114"/>
      <c r="Z56" s="114"/>
      <c r="AA56" s="114"/>
      <c r="AB56" s="114"/>
      <c r="AC56" s="114"/>
      <c r="AD56" s="64"/>
      <c r="AE56" s="64"/>
      <c r="AF56" s="64"/>
      <c r="AG56" s="64"/>
      <c r="AH56" s="64"/>
      <c r="AI56" s="64"/>
      <c r="AJ56" s="10"/>
      <c r="AK56" s="10"/>
      <c r="AL56" s="10"/>
      <c r="AM56" s="10"/>
      <c r="AN56" s="10"/>
      <c r="AO56" s="10"/>
      <c r="AP56" s="289"/>
      <c r="AQ56" s="289"/>
      <c r="AR56" s="289"/>
      <c r="AS56" s="289"/>
      <c r="AT56" s="289"/>
      <c r="AU56" s="289"/>
    </row>
    <row r="57" spans="1:47" s="290" customFormat="1" ht="12.75">
      <c r="A57" s="289"/>
      <c r="B57" s="289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64"/>
      <c r="Y57" s="114"/>
      <c r="Z57" s="114"/>
      <c r="AA57" s="114"/>
      <c r="AB57" s="114"/>
      <c r="AC57" s="114"/>
      <c r="AD57" s="64"/>
      <c r="AE57" s="64"/>
      <c r="AF57" s="64"/>
      <c r="AG57" s="64"/>
      <c r="AH57" s="64"/>
      <c r="AI57" s="64"/>
      <c r="AJ57" s="10"/>
      <c r="AK57" s="10"/>
      <c r="AL57" s="10"/>
      <c r="AM57" s="10"/>
      <c r="AN57" s="10"/>
      <c r="AO57" s="10"/>
      <c r="AP57" s="289"/>
      <c r="AQ57" s="289"/>
      <c r="AR57" s="289"/>
      <c r="AS57" s="289"/>
      <c r="AT57" s="289"/>
      <c r="AU57" s="289"/>
    </row>
    <row r="58" spans="1:47" s="290" customFormat="1" ht="12.75">
      <c r="A58" s="289"/>
      <c r="B58" s="289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64"/>
      <c r="Y58" s="114"/>
      <c r="Z58" s="114"/>
      <c r="AA58" s="114"/>
      <c r="AB58" s="114"/>
      <c r="AC58" s="114"/>
      <c r="AD58" s="64"/>
      <c r="AE58" s="64"/>
      <c r="AF58" s="64"/>
      <c r="AG58" s="64"/>
      <c r="AH58" s="64"/>
      <c r="AI58" s="64"/>
      <c r="AJ58" s="10"/>
      <c r="AK58" s="10"/>
      <c r="AL58" s="10"/>
      <c r="AM58" s="10"/>
      <c r="AN58" s="10"/>
      <c r="AO58" s="10"/>
      <c r="AP58" s="289"/>
      <c r="AQ58" s="289"/>
      <c r="AR58" s="289"/>
      <c r="AS58" s="289"/>
      <c r="AT58" s="289"/>
      <c r="AU58" s="289"/>
    </row>
    <row r="59" spans="1:47" s="290" customFormat="1" ht="12.75">
      <c r="A59" s="289"/>
      <c r="B59" s="289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64"/>
      <c r="Y59" s="114"/>
      <c r="Z59" s="114"/>
      <c r="AA59" s="114"/>
      <c r="AB59" s="114"/>
      <c r="AC59" s="114"/>
      <c r="AD59" s="64"/>
      <c r="AE59" s="64"/>
      <c r="AF59" s="64"/>
      <c r="AG59" s="64"/>
      <c r="AH59" s="64"/>
      <c r="AI59" s="64"/>
      <c r="AJ59" s="10"/>
      <c r="AK59" s="10"/>
      <c r="AL59" s="10"/>
      <c r="AM59" s="10"/>
      <c r="AN59" s="10"/>
      <c r="AO59" s="10"/>
      <c r="AP59" s="289"/>
      <c r="AQ59" s="289"/>
      <c r="AR59" s="289"/>
      <c r="AS59" s="289"/>
      <c r="AT59" s="289"/>
      <c r="AU59" s="289"/>
    </row>
    <row r="60" spans="1:47" s="290" customFormat="1" ht="12.75">
      <c r="A60" s="289"/>
      <c r="B60" s="289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64"/>
      <c r="Y60" s="114"/>
      <c r="Z60" s="114"/>
      <c r="AA60" s="114"/>
      <c r="AB60" s="114"/>
      <c r="AC60" s="114"/>
      <c r="AD60" s="64"/>
      <c r="AE60" s="64"/>
      <c r="AF60" s="64"/>
      <c r="AG60" s="64"/>
      <c r="AH60" s="64"/>
      <c r="AI60" s="64"/>
      <c r="AJ60" s="10"/>
      <c r="AK60" s="10"/>
      <c r="AL60" s="10"/>
      <c r="AM60" s="10"/>
      <c r="AN60" s="10"/>
      <c r="AO60" s="10"/>
      <c r="AP60" s="289"/>
      <c r="AQ60" s="289"/>
      <c r="AR60" s="289"/>
      <c r="AS60" s="289"/>
      <c r="AT60" s="289"/>
      <c r="AU60" s="289"/>
    </row>
    <row r="61" spans="1:47" s="290" customFormat="1" ht="12.75">
      <c r="A61" s="289"/>
      <c r="B61" s="289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64"/>
      <c r="Y61" s="114"/>
      <c r="Z61" s="114"/>
      <c r="AA61" s="114"/>
      <c r="AB61" s="114"/>
      <c r="AC61" s="114"/>
      <c r="AD61" s="64"/>
      <c r="AE61" s="64"/>
      <c r="AF61" s="64"/>
      <c r="AG61" s="64"/>
      <c r="AH61" s="64"/>
      <c r="AI61" s="64"/>
      <c r="AJ61" s="10"/>
      <c r="AK61" s="10"/>
      <c r="AL61" s="10"/>
      <c r="AM61" s="10"/>
      <c r="AN61" s="10"/>
      <c r="AO61" s="10"/>
      <c r="AP61" s="289"/>
      <c r="AQ61" s="289"/>
      <c r="AR61" s="289"/>
      <c r="AS61" s="289"/>
      <c r="AT61" s="289"/>
      <c r="AU61" s="289"/>
    </row>
    <row r="62" spans="1:47" s="290" customFormat="1" ht="12.75">
      <c r="A62" s="289"/>
      <c r="B62" s="289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64"/>
      <c r="Y62" s="114"/>
      <c r="Z62" s="114"/>
      <c r="AA62" s="114"/>
      <c r="AB62" s="114"/>
      <c r="AC62" s="114"/>
      <c r="AD62" s="64"/>
      <c r="AE62" s="64"/>
      <c r="AF62" s="64"/>
      <c r="AG62" s="64"/>
      <c r="AH62" s="64"/>
      <c r="AI62" s="64"/>
      <c r="AJ62" s="10"/>
      <c r="AK62" s="10"/>
      <c r="AL62" s="10"/>
      <c r="AM62" s="10"/>
      <c r="AN62" s="10"/>
      <c r="AO62" s="10"/>
      <c r="AP62" s="289"/>
      <c r="AQ62" s="289"/>
      <c r="AR62" s="289"/>
      <c r="AS62" s="289"/>
      <c r="AT62" s="289"/>
      <c r="AU62" s="289"/>
    </row>
    <row r="63" spans="1:47" s="290" customFormat="1" ht="12.75">
      <c r="A63" s="289"/>
      <c r="B63" s="289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64"/>
      <c r="Y63" s="114"/>
      <c r="Z63" s="114"/>
      <c r="AA63" s="114"/>
      <c r="AB63" s="114"/>
      <c r="AC63" s="114"/>
      <c r="AD63" s="64"/>
      <c r="AE63" s="64"/>
      <c r="AF63" s="64"/>
      <c r="AG63" s="64"/>
      <c r="AH63" s="64"/>
      <c r="AI63" s="64"/>
      <c r="AJ63" s="10"/>
      <c r="AK63" s="10"/>
      <c r="AL63" s="10"/>
      <c r="AM63" s="10"/>
      <c r="AN63" s="10"/>
      <c r="AO63" s="10"/>
      <c r="AP63" s="289"/>
      <c r="AQ63" s="289"/>
      <c r="AR63" s="289"/>
      <c r="AS63" s="289"/>
      <c r="AT63" s="289"/>
      <c r="AU63" s="289"/>
    </row>
    <row r="64" spans="1:47" s="290" customFormat="1" ht="12.75">
      <c r="A64" s="289"/>
      <c r="B64" s="289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64"/>
      <c r="Y64" s="114"/>
      <c r="Z64" s="114"/>
      <c r="AA64" s="114"/>
      <c r="AB64" s="114"/>
      <c r="AC64" s="114"/>
      <c r="AD64" s="64"/>
      <c r="AE64" s="64"/>
      <c r="AF64" s="64"/>
      <c r="AG64" s="64"/>
      <c r="AH64" s="64"/>
      <c r="AI64" s="64"/>
      <c r="AJ64" s="10"/>
      <c r="AK64" s="10"/>
      <c r="AL64" s="10"/>
      <c r="AM64" s="10"/>
      <c r="AN64" s="10"/>
      <c r="AO64" s="10"/>
      <c r="AP64" s="289"/>
      <c r="AQ64" s="289"/>
      <c r="AR64" s="289"/>
      <c r="AS64" s="289"/>
      <c r="AT64" s="289"/>
      <c r="AU64" s="289"/>
    </row>
    <row r="65" spans="1:47" s="290" customFormat="1" ht="12.75">
      <c r="A65" s="289"/>
      <c r="B65" s="289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64"/>
      <c r="Y65" s="114"/>
      <c r="Z65" s="114"/>
      <c r="AA65" s="114"/>
      <c r="AB65" s="114"/>
      <c r="AC65" s="114"/>
      <c r="AD65" s="64"/>
      <c r="AE65" s="64"/>
      <c r="AF65" s="64"/>
      <c r="AG65" s="64"/>
      <c r="AH65" s="64"/>
      <c r="AI65" s="64"/>
      <c r="AJ65" s="10"/>
      <c r="AK65" s="10"/>
      <c r="AL65" s="10"/>
      <c r="AM65" s="10"/>
      <c r="AN65" s="10"/>
      <c r="AO65" s="10"/>
      <c r="AP65" s="289"/>
      <c r="AQ65" s="289"/>
      <c r="AR65" s="289"/>
      <c r="AS65" s="289"/>
      <c r="AT65" s="289"/>
      <c r="AU65" s="289"/>
    </row>
    <row r="66" spans="1:47" s="290" customFormat="1" ht="12.75">
      <c r="A66" s="289"/>
      <c r="B66" s="289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64"/>
      <c r="Y66" s="114"/>
      <c r="Z66" s="114"/>
      <c r="AA66" s="114"/>
      <c r="AB66" s="114"/>
      <c r="AC66" s="114"/>
      <c r="AD66" s="64"/>
      <c r="AE66" s="64"/>
      <c r="AF66" s="64"/>
      <c r="AG66" s="64"/>
      <c r="AH66" s="64"/>
      <c r="AI66" s="64"/>
      <c r="AJ66" s="10"/>
      <c r="AK66" s="10"/>
      <c r="AL66" s="10"/>
      <c r="AM66" s="10"/>
      <c r="AN66" s="10"/>
      <c r="AO66" s="10"/>
      <c r="AP66" s="289"/>
      <c r="AQ66" s="289"/>
      <c r="AR66" s="289"/>
      <c r="AS66" s="289"/>
      <c r="AT66" s="289"/>
      <c r="AU66" s="289"/>
    </row>
    <row r="67" spans="1:47" s="290" customFormat="1" ht="12.75">
      <c r="A67" s="289"/>
      <c r="B67" s="289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64"/>
      <c r="Y67" s="114"/>
      <c r="Z67" s="114"/>
      <c r="AA67" s="114"/>
      <c r="AB67" s="114"/>
      <c r="AC67" s="114"/>
      <c r="AD67" s="64"/>
      <c r="AE67" s="64"/>
      <c r="AF67" s="64"/>
      <c r="AG67" s="64"/>
      <c r="AH67" s="64"/>
      <c r="AI67" s="64"/>
      <c r="AJ67" s="10"/>
      <c r="AK67" s="10"/>
      <c r="AL67" s="10"/>
      <c r="AM67" s="10"/>
      <c r="AN67" s="10"/>
      <c r="AO67" s="10"/>
      <c r="AP67" s="289"/>
      <c r="AQ67" s="289"/>
      <c r="AR67" s="289"/>
      <c r="AS67" s="289"/>
      <c r="AT67" s="289"/>
      <c r="AU67" s="289"/>
    </row>
    <row r="68" spans="1:47" s="290" customFormat="1" ht="12.75">
      <c r="A68" s="289"/>
      <c r="B68" s="289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64"/>
      <c r="Y68" s="114"/>
      <c r="Z68" s="114"/>
      <c r="AA68" s="114"/>
      <c r="AB68" s="114"/>
      <c r="AC68" s="114"/>
      <c r="AD68" s="64"/>
      <c r="AE68" s="64"/>
      <c r="AF68" s="64"/>
      <c r="AG68" s="64"/>
      <c r="AH68" s="64"/>
      <c r="AI68" s="64"/>
      <c r="AJ68" s="10"/>
      <c r="AK68" s="10"/>
      <c r="AL68" s="10"/>
      <c r="AM68" s="10"/>
      <c r="AN68" s="10"/>
      <c r="AO68" s="10"/>
      <c r="AP68" s="289"/>
      <c r="AQ68" s="289"/>
      <c r="AR68" s="289"/>
      <c r="AS68" s="289"/>
      <c r="AT68" s="289"/>
      <c r="AU68" s="289"/>
    </row>
    <row r="69" spans="1:47" s="290" customFormat="1" ht="12.75">
      <c r="A69" s="289"/>
      <c r="B69" s="289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64"/>
      <c r="Y69" s="114"/>
      <c r="Z69" s="114"/>
      <c r="AA69" s="114"/>
      <c r="AB69" s="114"/>
      <c r="AC69" s="114"/>
      <c r="AD69" s="64"/>
      <c r="AE69" s="64"/>
      <c r="AF69" s="64"/>
      <c r="AG69" s="64"/>
      <c r="AH69" s="64"/>
      <c r="AI69" s="64"/>
      <c r="AJ69" s="10"/>
      <c r="AK69" s="10"/>
      <c r="AL69" s="10"/>
      <c r="AM69" s="10"/>
      <c r="AN69" s="10"/>
      <c r="AO69" s="10"/>
      <c r="AP69" s="289"/>
      <c r="AQ69" s="289"/>
      <c r="AR69" s="289"/>
      <c r="AS69" s="289"/>
      <c r="AT69" s="289"/>
      <c r="AU69" s="289"/>
    </row>
    <row r="70" spans="1:47" s="290" customFormat="1" ht="12.75">
      <c r="A70" s="289"/>
      <c r="B70" s="289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64"/>
      <c r="Y70" s="114"/>
      <c r="Z70" s="114"/>
      <c r="AA70" s="114"/>
      <c r="AB70" s="114"/>
      <c r="AC70" s="114"/>
      <c r="AD70" s="64"/>
      <c r="AE70" s="64"/>
      <c r="AF70" s="64"/>
      <c r="AG70" s="64"/>
      <c r="AH70" s="64"/>
      <c r="AI70" s="64"/>
      <c r="AJ70" s="10"/>
      <c r="AK70" s="10"/>
      <c r="AL70" s="10"/>
      <c r="AM70" s="10"/>
      <c r="AN70" s="10"/>
      <c r="AO70" s="10"/>
      <c r="AP70" s="289"/>
      <c r="AQ70" s="289"/>
      <c r="AR70" s="289"/>
      <c r="AS70" s="289"/>
      <c r="AT70" s="289"/>
      <c r="AU70" s="289"/>
    </row>
    <row r="71" spans="1:47" s="290" customFormat="1" ht="12.75">
      <c r="A71" s="289"/>
      <c r="B71" s="289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64"/>
      <c r="Y71" s="114"/>
      <c r="Z71" s="114"/>
      <c r="AA71" s="114"/>
      <c r="AB71" s="114"/>
      <c r="AC71" s="114"/>
      <c r="AD71" s="64"/>
      <c r="AE71" s="64"/>
      <c r="AF71" s="64"/>
      <c r="AG71" s="64"/>
      <c r="AH71" s="64"/>
      <c r="AI71" s="64"/>
      <c r="AJ71" s="10"/>
      <c r="AK71" s="10"/>
      <c r="AL71" s="10"/>
      <c r="AM71" s="10"/>
      <c r="AN71" s="10"/>
      <c r="AO71" s="10"/>
      <c r="AP71" s="289"/>
      <c r="AQ71" s="289"/>
      <c r="AR71" s="289"/>
      <c r="AS71" s="289"/>
      <c r="AT71" s="289"/>
      <c r="AU71" s="289"/>
    </row>
    <row r="72" spans="1:47" s="290" customFormat="1" ht="12.75">
      <c r="A72" s="289"/>
      <c r="B72" s="289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64"/>
      <c r="Y72" s="114"/>
      <c r="Z72" s="114"/>
      <c r="AA72" s="114"/>
      <c r="AB72" s="114"/>
      <c r="AC72" s="114"/>
      <c r="AD72" s="64"/>
      <c r="AE72" s="64"/>
      <c r="AF72" s="64"/>
      <c r="AG72" s="64"/>
      <c r="AH72" s="64"/>
      <c r="AI72" s="64"/>
      <c r="AJ72" s="10"/>
      <c r="AK72" s="10"/>
      <c r="AL72" s="10"/>
      <c r="AM72" s="10"/>
      <c r="AN72" s="10"/>
      <c r="AO72" s="10"/>
      <c r="AP72" s="289"/>
      <c r="AQ72" s="289"/>
      <c r="AR72" s="289"/>
      <c r="AS72" s="289"/>
      <c r="AT72" s="289"/>
      <c r="AU72" s="289"/>
    </row>
    <row r="73" spans="7:35" ht="12.75">
      <c r="G73" s="247"/>
      <c r="AD73" s="64"/>
      <c r="AE73" s="64"/>
      <c r="AF73" s="64"/>
      <c r="AG73" s="64"/>
      <c r="AH73" s="64"/>
      <c r="AI73" s="64"/>
    </row>
    <row r="74" spans="7:35" ht="12.75">
      <c r="G74" s="247"/>
      <c r="AD74" s="64"/>
      <c r="AE74" s="64"/>
      <c r="AF74" s="64"/>
      <c r="AG74" s="64"/>
      <c r="AH74" s="64"/>
      <c r="AI74" s="64"/>
    </row>
    <row r="75" spans="7:35" ht="12.75">
      <c r="G75" s="247"/>
      <c r="AD75" s="64"/>
      <c r="AE75" s="64"/>
      <c r="AF75" s="64"/>
      <c r="AG75" s="64"/>
      <c r="AH75" s="64"/>
      <c r="AI75" s="64"/>
    </row>
    <row r="76" spans="7:35" ht="12.75">
      <c r="G76" s="247"/>
      <c r="AD76" s="64"/>
      <c r="AE76" s="64"/>
      <c r="AF76" s="64"/>
      <c r="AG76" s="64"/>
      <c r="AH76" s="64"/>
      <c r="AI76" s="64"/>
    </row>
    <row r="77" spans="7:35" ht="12.75">
      <c r="G77" s="247"/>
      <c r="AD77" s="64"/>
      <c r="AE77" s="64"/>
      <c r="AF77" s="64"/>
      <c r="AG77" s="64"/>
      <c r="AH77" s="64"/>
      <c r="AI77" s="64"/>
    </row>
    <row r="78" spans="7:35" ht="12.75">
      <c r="G78" s="247"/>
      <c r="AD78" s="64"/>
      <c r="AE78" s="64"/>
      <c r="AF78" s="64"/>
      <c r="AG78" s="64"/>
      <c r="AH78" s="64"/>
      <c r="AI78" s="64"/>
    </row>
    <row r="79" spans="7:35" ht="12.75">
      <c r="G79" s="247"/>
      <c r="AD79" s="64"/>
      <c r="AE79" s="64"/>
      <c r="AF79" s="64"/>
      <c r="AG79" s="64"/>
      <c r="AH79" s="64"/>
      <c r="AI79" s="64"/>
    </row>
    <row r="80" spans="7:35" ht="12.75">
      <c r="G80" s="247"/>
      <c r="AD80" s="64"/>
      <c r="AE80" s="64"/>
      <c r="AF80" s="64"/>
      <c r="AG80" s="64"/>
      <c r="AH80" s="64"/>
      <c r="AI80" s="64"/>
    </row>
    <row r="81" spans="7:35" ht="12.75">
      <c r="G81" s="247"/>
      <c r="AD81" s="64"/>
      <c r="AE81" s="64"/>
      <c r="AF81" s="64"/>
      <c r="AG81" s="64"/>
      <c r="AH81" s="64"/>
      <c r="AI81" s="64"/>
    </row>
    <row r="82" spans="7:35" ht="12.75">
      <c r="G82" s="247"/>
      <c r="AD82" s="64"/>
      <c r="AE82" s="64"/>
      <c r="AF82" s="64"/>
      <c r="AG82" s="64"/>
      <c r="AH82" s="64"/>
      <c r="AI82" s="64"/>
    </row>
    <row r="83" spans="7:35" ht="12.75">
      <c r="G83" s="247"/>
      <c r="AD83" s="64"/>
      <c r="AE83" s="64"/>
      <c r="AF83" s="64"/>
      <c r="AG83" s="64"/>
      <c r="AH83" s="64"/>
      <c r="AI83" s="64"/>
    </row>
    <row r="84" spans="7:35" ht="12.75">
      <c r="G84" s="247"/>
      <c r="AD84" s="64"/>
      <c r="AE84" s="64"/>
      <c r="AF84" s="64"/>
      <c r="AG84" s="64"/>
      <c r="AH84" s="64"/>
      <c r="AI84" s="64"/>
    </row>
    <row r="85" spans="7:35" ht="12.75">
      <c r="G85" s="247"/>
      <c r="AD85" s="64"/>
      <c r="AE85" s="64"/>
      <c r="AF85" s="64"/>
      <c r="AG85" s="64"/>
      <c r="AH85" s="64"/>
      <c r="AI85" s="64"/>
    </row>
    <row r="86" spans="7:35" ht="12.75">
      <c r="G86" s="247"/>
      <c r="AD86" s="64"/>
      <c r="AE86" s="64"/>
      <c r="AF86" s="64"/>
      <c r="AG86" s="64"/>
      <c r="AH86" s="64"/>
      <c r="AI86" s="64"/>
    </row>
    <row r="87" spans="7:35" ht="12.75">
      <c r="G87" s="247"/>
      <c r="AD87" s="64"/>
      <c r="AE87" s="64"/>
      <c r="AF87" s="64"/>
      <c r="AG87" s="64"/>
      <c r="AH87" s="64"/>
      <c r="AI87" s="64"/>
    </row>
    <row r="88" spans="7:35" ht="12.75">
      <c r="G88" s="247"/>
      <c r="AD88" s="64"/>
      <c r="AE88" s="64"/>
      <c r="AF88" s="64"/>
      <c r="AG88" s="64"/>
      <c r="AH88" s="64"/>
      <c r="AI88" s="64"/>
    </row>
    <row r="89" spans="7:35" ht="12.75">
      <c r="G89" s="247"/>
      <c r="AD89" s="64"/>
      <c r="AE89" s="64"/>
      <c r="AF89" s="64"/>
      <c r="AG89" s="64"/>
      <c r="AH89" s="64"/>
      <c r="AI89" s="64"/>
    </row>
    <row r="90" spans="7:35" ht="12.75">
      <c r="G90" s="247"/>
      <c r="AD90" s="64"/>
      <c r="AE90" s="64"/>
      <c r="AF90" s="64"/>
      <c r="AG90" s="64"/>
      <c r="AH90" s="64"/>
      <c r="AI90" s="64"/>
    </row>
    <row r="91" spans="7:35" ht="12.75">
      <c r="G91" s="247"/>
      <c r="AD91" s="64"/>
      <c r="AE91" s="64"/>
      <c r="AF91" s="64"/>
      <c r="AG91" s="64"/>
      <c r="AH91" s="64"/>
      <c r="AI91" s="64"/>
    </row>
    <row r="92" spans="7:35" ht="12.75">
      <c r="G92" s="247"/>
      <c r="AD92" s="64"/>
      <c r="AE92" s="64"/>
      <c r="AF92" s="64"/>
      <c r="AG92" s="64"/>
      <c r="AH92" s="64"/>
      <c r="AI92" s="64"/>
    </row>
    <row r="93" spans="7:35" ht="12.75">
      <c r="G93" s="247"/>
      <c r="AD93" s="64"/>
      <c r="AE93" s="64"/>
      <c r="AF93" s="64"/>
      <c r="AG93" s="64"/>
      <c r="AH93" s="64"/>
      <c r="AI93" s="64"/>
    </row>
    <row r="94" spans="7:35" ht="12.75">
      <c r="G94" s="247"/>
      <c r="AD94" s="64"/>
      <c r="AE94" s="64"/>
      <c r="AF94" s="64"/>
      <c r="AG94" s="64"/>
      <c r="AH94" s="64"/>
      <c r="AI94" s="64"/>
    </row>
    <row r="95" spans="7:35" ht="12.75">
      <c r="G95" s="247"/>
      <c r="AD95" s="64"/>
      <c r="AE95" s="64"/>
      <c r="AF95" s="64"/>
      <c r="AG95" s="64"/>
      <c r="AH95" s="64"/>
      <c r="AI95" s="64"/>
    </row>
    <row r="96" spans="7:35" ht="12.75">
      <c r="G96" s="247"/>
      <c r="AD96" s="64"/>
      <c r="AE96" s="64"/>
      <c r="AF96" s="64"/>
      <c r="AG96" s="64"/>
      <c r="AH96" s="64"/>
      <c r="AI96" s="64"/>
    </row>
    <row r="97" spans="7:35" ht="12.75">
      <c r="G97" s="247"/>
      <c r="AD97" s="64"/>
      <c r="AE97" s="64"/>
      <c r="AF97" s="64"/>
      <c r="AG97" s="64"/>
      <c r="AH97" s="64"/>
      <c r="AI97" s="64"/>
    </row>
    <row r="98" spans="30:35" ht="12.75">
      <c r="AD98" s="64"/>
      <c r="AE98" s="64"/>
      <c r="AF98" s="64"/>
      <c r="AG98" s="64"/>
      <c r="AH98" s="64"/>
      <c r="AI98" s="64"/>
    </row>
    <row r="99" spans="30:35" ht="12.75">
      <c r="AD99" s="64"/>
      <c r="AE99" s="64"/>
      <c r="AF99" s="64"/>
      <c r="AG99" s="64"/>
      <c r="AH99" s="64"/>
      <c r="AI99" s="64"/>
    </row>
    <row r="100" spans="30:35" ht="12.75">
      <c r="AD100" s="64"/>
      <c r="AE100" s="64"/>
      <c r="AF100" s="64"/>
      <c r="AG100" s="64"/>
      <c r="AH100" s="64"/>
      <c r="AI100" s="64"/>
    </row>
    <row r="101" spans="30:35" ht="12.75">
      <c r="AD101" s="64"/>
      <c r="AE101" s="64"/>
      <c r="AF101" s="64"/>
      <c r="AG101" s="64"/>
      <c r="AH101" s="64"/>
      <c r="AI101" s="64"/>
    </row>
  </sheetData>
  <sheetProtection/>
  <mergeCells count="42">
    <mergeCell ref="M1:U1"/>
    <mergeCell ref="AF1:AR1"/>
    <mergeCell ref="M2:U2"/>
    <mergeCell ref="AF2:AR2"/>
    <mergeCell ref="B5:W5"/>
    <mergeCell ref="X5:AS5"/>
    <mergeCell ref="N3:X3"/>
    <mergeCell ref="B2:D2"/>
    <mergeCell ref="X2:Z2"/>
    <mergeCell ref="A8:A11"/>
    <mergeCell ref="B8:B10"/>
    <mergeCell ref="C8:E9"/>
    <mergeCell ref="F8:H9"/>
    <mergeCell ref="I8:K9"/>
    <mergeCell ref="L8:Q8"/>
    <mergeCell ref="L9:N9"/>
    <mergeCell ref="O9:Q9"/>
    <mergeCell ref="B6:W6"/>
    <mergeCell ref="X6:AS6"/>
    <mergeCell ref="B7:W7"/>
    <mergeCell ref="X7:AS7"/>
    <mergeCell ref="AG9:AI9"/>
    <mergeCell ref="AJ9:AL9"/>
    <mergeCell ref="AM9:AO9"/>
    <mergeCell ref="R8:W8"/>
    <mergeCell ref="X8:AC8"/>
    <mergeCell ref="AD8:AI8"/>
    <mergeCell ref="AJ8:AO8"/>
    <mergeCell ref="AP8:AU8"/>
    <mergeCell ref="R9:T9"/>
    <mergeCell ref="U9:W9"/>
    <mergeCell ref="X9:Z9"/>
    <mergeCell ref="B24:F24"/>
    <mergeCell ref="B25:F25"/>
    <mergeCell ref="B26:F26"/>
    <mergeCell ref="B27:G27"/>
    <mergeCell ref="AS9:AU9"/>
    <mergeCell ref="L24:V24"/>
    <mergeCell ref="L25:V25"/>
    <mergeCell ref="AA9:AC9"/>
    <mergeCell ref="AD9:AF9"/>
    <mergeCell ref="AP9:AR9"/>
  </mergeCells>
  <printOptions/>
  <pageMargins left="0.2" right="0" top="0.5" bottom="0.25" header="0.05" footer="0.0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J366"/>
  <sheetViews>
    <sheetView zoomScalePageLayoutView="0" workbookViewId="0" topLeftCell="A1">
      <selection activeCell="N11" sqref="N11:N22"/>
    </sheetView>
  </sheetViews>
  <sheetFormatPr defaultColWidth="9.33203125" defaultRowHeight="12.75"/>
  <cols>
    <col min="1" max="1" width="5.16015625" style="12" customWidth="1"/>
    <col min="2" max="2" width="15" style="34" customWidth="1"/>
    <col min="3" max="3" width="7.83203125" style="27" customWidth="1"/>
    <col min="4" max="4" width="7.5" style="27" customWidth="1"/>
    <col min="5" max="5" width="7.83203125" style="27" customWidth="1"/>
    <col min="6" max="6" width="7.83203125" style="177" customWidth="1"/>
    <col min="7" max="7" width="0.4921875" style="27" hidden="1" customWidth="1"/>
    <col min="8" max="8" width="7.66015625" style="27" hidden="1" customWidth="1"/>
    <col min="9" max="9" width="10.33203125" style="26" customWidth="1"/>
    <col min="10" max="10" width="9.16015625" style="177" customWidth="1"/>
    <col min="11" max="11" width="0.1640625" style="27" customWidth="1"/>
    <col min="12" max="12" width="8" style="27" hidden="1" customWidth="1"/>
    <col min="13" max="13" width="10" style="26" customWidth="1"/>
    <col min="14" max="14" width="7.16015625" style="177" customWidth="1"/>
    <col min="15" max="16" width="7.16015625" style="27" hidden="1" customWidth="1"/>
    <col min="17" max="17" width="7.16015625" style="27" customWidth="1"/>
    <col min="18" max="18" width="7.16015625" style="177" customWidth="1"/>
    <col min="19" max="19" width="0.1640625" style="27" customWidth="1"/>
    <col min="20" max="20" width="7.16015625" style="27" hidden="1" customWidth="1"/>
    <col min="21" max="21" width="7.16015625" style="27" customWidth="1"/>
    <col min="22" max="22" width="8" style="26" customWidth="1"/>
    <col min="23" max="23" width="8.16015625" style="26" customWidth="1"/>
    <col min="24" max="24" width="7.16015625" style="177" customWidth="1"/>
    <col min="25" max="26" width="7.16015625" style="27" hidden="1" customWidth="1"/>
    <col min="27" max="27" width="7.16015625" style="359" customWidth="1"/>
    <col min="28" max="28" width="7.16015625" style="177" customWidth="1"/>
    <col min="29" max="29" width="0.1640625" style="27" hidden="1" customWidth="1"/>
    <col min="30" max="30" width="7.16015625" style="27" hidden="1" customWidth="1"/>
    <col min="31" max="31" width="7.16015625" style="359" customWidth="1"/>
    <col min="32" max="32" width="9.66015625" style="26" customWidth="1"/>
    <col min="33" max="33" width="8.83203125" style="26" customWidth="1"/>
    <col min="34" max="34" width="9" style="26" customWidth="1"/>
    <col min="35" max="35" width="10.16015625" style="26" customWidth="1"/>
    <col min="36" max="36" width="8.5" style="26" customWidth="1"/>
    <col min="37" max="37" width="8.5" style="47" customWidth="1"/>
    <col min="38" max="38" width="8.66015625" style="23" customWidth="1"/>
    <col min="39" max="39" width="9" style="23" customWidth="1"/>
    <col min="40" max="40" width="8" style="47" customWidth="1"/>
    <col min="41" max="41" width="8" style="23" customWidth="1"/>
    <col min="42" max="42" width="7.66015625" style="23" customWidth="1"/>
    <col min="43" max="43" width="8.5" style="55" hidden="1" customWidth="1"/>
    <col min="44" max="48" width="8.5" style="23" hidden="1" customWidth="1"/>
    <col min="49" max="49" width="8.5" style="130" hidden="1" customWidth="1"/>
    <col min="50" max="50" width="8.5" style="55" hidden="1" customWidth="1"/>
    <col min="51" max="55" width="8.5" style="14" hidden="1" customWidth="1"/>
    <col min="56" max="56" width="8" style="47" customWidth="1"/>
    <col min="57" max="57" width="7.33203125" style="23" customWidth="1"/>
    <col min="58" max="58" width="7.5" style="23" customWidth="1"/>
    <col min="59" max="59" width="7" style="47" customWidth="1"/>
    <col min="60" max="60" width="7.5" style="23" customWidth="1"/>
    <col min="61" max="61" width="8.16015625" style="23" customWidth="1"/>
    <col min="62" max="16384" width="9.33203125" style="12" customWidth="1"/>
  </cols>
  <sheetData>
    <row r="1" spans="2:59" ht="15">
      <c r="B1" s="32" t="s">
        <v>142</v>
      </c>
      <c r="C1" s="13"/>
      <c r="D1" s="25"/>
      <c r="E1" s="25"/>
      <c r="F1" s="171"/>
      <c r="G1" s="43"/>
      <c r="H1" s="43"/>
      <c r="I1" s="353"/>
      <c r="J1" s="178"/>
      <c r="K1" s="13"/>
      <c r="L1" s="13"/>
      <c r="M1" s="354"/>
      <c r="N1" s="179"/>
      <c r="O1" s="13"/>
      <c r="P1" s="13"/>
      <c r="Q1" s="13"/>
      <c r="R1" s="179"/>
      <c r="S1" s="13"/>
      <c r="T1" s="13"/>
      <c r="U1" s="13"/>
      <c r="V1" s="354"/>
      <c r="W1" s="354"/>
      <c r="X1" s="179"/>
      <c r="Y1" s="13"/>
      <c r="Z1" s="13"/>
      <c r="AA1" s="357"/>
      <c r="AB1" s="179"/>
      <c r="AC1" s="13"/>
      <c r="AD1" s="13"/>
      <c r="AE1" s="357"/>
      <c r="AG1" s="32" t="s">
        <v>142</v>
      </c>
      <c r="AH1" s="13"/>
      <c r="AI1" s="25"/>
      <c r="AJ1" s="25"/>
      <c r="AK1" s="44"/>
      <c r="AL1" s="43"/>
      <c r="AM1" s="43"/>
      <c r="AN1" s="45"/>
      <c r="AO1" s="13"/>
      <c r="AP1" s="13"/>
      <c r="AQ1" s="65"/>
      <c r="AR1" s="13"/>
      <c r="AS1" s="13"/>
      <c r="AT1" s="65"/>
      <c r="AU1" s="13"/>
      <c r="AV1" s="13"/>
      <c r="AW1" s="13"/>
      <c r="AX1" s="13"/>
      <c r="AY1" s="13"/>
      <c r="AZ1" s="13"/>
      <c r="BA1" s="13"/>
      <c r="BB1" s="13"/>
      <c r="BD1" s="14"/>
      <c r="BE1" s="14"/>
      <c r="BF1" s="53"/>
      <c r="BG1" s="23"/>
    </row>
    <row r="2" spans="2:59" ht="15">
      <c r="B2" s="32" t="s">
        <v>190</v>
      </c>
      <c r="C2" s="13"/>
      <c r="D2" s="25"/>
      <c r="E2" s="25"/>
      <c r="F2" s="172"/>
      <c r="G2" s="13"/>
      <c r="H2" s="13"/>
      <c r="I2" s="354"/>
      <c r="J2" s="179"/>
      <c r="K2" s="28"/>
      <c r="L2" s="28"/>
      <c r="M2" s="355"/>
      <c r="N2" s="179"/>
      <c r="O2" s="28"/>
      <c r="P2" s="46"/>
      <c r="Q2" s="46"/>
      <c r="R2" s="179"/>
      <c r="S2" s="13"/>
      <c r="T2" s="13"/>
      <c r="U2" s="13"/>
      <c r="V2" s="354"/>
      <c r="W2" s="354"/>
      <c r="X2" s="179"/>
      <c r="Y2" s="13"/>
      <c r="Z2" s="13"/>
      <c r="AA2" s="357"/>
      <c r="AB2" s="179"/>
      <c r="AC2" s="13"/>
      <c r="AD2" s="13"/>
      <c r="AE2" s="357"/>
      <c r="AG2" s="32" t="s">
        <v>143</v>
      </c>
      <c r="AH2" s="13"/>
      <c r="AI2" s="25"/>
      <c r="AJ2" s="25"/>
      <c r="AK2" s="25"/>
      <c r="AL2" s="13"/>
      <c r="AM2" s="13"/>
      <c r="AN2" s="13"/>
      <c r="AO2" s="28"/>
      <c r="AP2" s="28"/>
      <c r="AQ2" s="65"/>
      <c r="AR2" s="28"/>
      <c r="AS2" s="46"/>
      <c r="AT2" s="65"/>
      <c r="AU2" s="13"/>
      <c r="AV2" s="13"/>
      <c r="AW2" s="13"/>
      <c r="AX2" s="13"/>
      <c r="AY2" s="13"/>
      <c r="AZ2" s="13"/>
      <c r="BA2" s="13"/>
      <c r="BB2" s="13"/>
      <c r="BD2" s="14"/>
      <c r="BE2" s="14"/>
      <c r="BF2" s="53"/>
      <c r="BG2" s="23"/>
    </row>
    <row r="3" spans="2:59" ht="15">
      <c r="B3" s="33" t="s">
        <v>4</v>
      </c>
      <c r="C3" s="28"/>
      <c r="D3" s="29"/>
      <c r="E3" s="29"/>
      <c r="F3" s="173"/>
      <c r="H3" s="28"/>
      <c r="I3" s="355"/>
      <c r="J3" s="180" t="s">
        <v>5</v>
      </c>
      <c r="K3" s="30"/>
      <c r="L3" s="30"/>
      <c r="M3" s="360"/>
      <c r="O3" s="28"/>
      <c r="P3" s="28"/>
      <c r="Q3" s="28"/>
      <c r="S3" s="28"/>
      <c r="T3" s="28"/>
      <c r="U3" s="28"/>
      <c r="V3" s="355"/>
      <c r="W3" s="355"/>
      <c r="Y3" s="28"/>
      <c r="Z3" s="28"/>
      <c r="AA3" s="358"/>
      <c r="AC3" s="28"/>
      <c r="AD3" s="28"/>
      <c r="AE3" s="358"/>
      <c r="AG3" s="33" t="s">
        <v>4</v>
      </c>
      <c r="AH3" s="28"/>
      <c r="AI3" s="29"/>
      <c r="AJ3" s="29"/>
      <c r="AK3" s="29"/>
      <c r="AL3" s="27"/>
      <c r="AM3" s="28"/>
      <c r="AN3" s="30" t="s">
        <v>5</v>
      </c>
      <c r="AO3" s="30"/>
      <c r="AP3" s="30"/>
      <c r="AQ3" s="66"/>
      <c r="AR3" s="28"/>
      <c r="AS3" s="28"/>
      <c r="AT3" s="66"/>
      <c r="AU3" s="28"/>
      <c r="AV3" s="28"/>
      <c r="AW3" s="28"/>
      <c r="AX3" s="28"/>
      <c r="AY3" s="28"/>
      <c r="AZ3" s="28"/>
      <c r="BA3" s="28"/>
      <c r="BB3" s="28"/>
      <c r="BD3" s="14"/>
      <c r="BE3" s="14"/>
      <c r="BF3" s="53"/>
      <c r="BG3" s="23"/>
    </row>
    <row r="4" spans="2:61" ht="15.75">
      <c r="B4" s="895" t="s">
        <v>6</v>
      </c>
      <c r="C4" s="895"/>
      <c r="D4" s="895"/>
      <c r="E4" s="895"/>
      <c r="F4" s="895"/>
      <c r="G4" s="895"/>
      <c r="H4" s="895"/>
      <c r="I4" s="895"/>
      <c r="J4" s="895"/>
      <c r="K4" s="895"/>
      <c r="L4" s="895"/>
      <c r="M4" s="895"/>
      <c r="N4" s="895"/>
      <c r="O4" s="895"/>
      <c r="P4" s="895"/>
      <c r="Q4" s="895"/>
      <c r="R4" s="895"/>
      <c r="S4" s="895"/>
      <c r="T4" s="895"/>
      <c r="U4" s="895"/>
      <c r="V4" s="895"/>
      <c r="W4" s="895"/>
      <c r="X4" s="895"/>
      <c r="Y4" s="895"/>
      <c r="Z4" s="895"/>
      <c r="AA4" s="895"/>
      <c r="AB4" s="895"/>
      <c r="AC4" s="895"/>
      <c r="AD4" s="895"/>
      <c r="AE4" s="403"/>
      <c r="AF4" s="895"/>
      <c r="AG4" s="895"/>
      <c r="AH4" s="895"/>
      <c r="AI4" s="895"/>
      <c r="AJ4" s="895"/>
      <c r="AK4" s="895"/>
      <c r="AL4" s="895"/>
      <c r="AM4" s="895"/>
      <c r="AN4" s="895"/>
      <c r="AO4" s="895"/>
      <c r="AP4" s="895"/>
      <c r="AQ4" s="895"/>
      <c r="AR4" s="895"/>
      <c r="AS4" s="895"/>
      <c r="AT4" s="895"/>
      <c r="AU4" s="895"/>
      <c r="AV4" s="895"/>
      <c r="AW4" s="895"/>
      <c r="AX4" s="895"/>
      <c r="AY4" s="895"/>
      <c r="AZ4" s="895"/>
      <c r="BA4" s="895"/>
      <c r="BB4" s="895"/>
      <c r="BC4" s="895"/>
      <c r="BD4" s="895"/>
      <c r="BE4" s="895"/>
      <c r="BF4" s="895"/>
      <c r="BG4" s="895"/>
      <c r="BH4" s="152"/>
      <c r="BI4" s="19"/>
    </row>
    <row r="5" spans="2:61" ht="15.75">
      <c r="B5" s="895" t="s">
        <v>197</v>
      </c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403"/>
      <c r="AF5" s="895"/>
      <c r="AG5" s="895"/>
      <c r="AH5" s="895"/>
      <c r="AI5" s="895"/>
      <c r="AJ5" s="895"/>
      <c r="AK5" s="895"/>
      <c r="AL5" s="895"/>
      <c r="AM5" s="895"/>
      <c r="AN5" s="895"/>
      <c r="AO5" s="895"/>
      <c r="AP5" s="895"/>
      <c r="AQ5" s="895"/>
      <c r="AR5" s="895"/>
      <c r="AS5" s="895"/>
      <c r="AT5" s="895"/>
      <c r="AU5" s="895"/>
      <c r="AV5" s="895"/>
      <c r="AW5" s="895"/>
      <c r="AX5" s="895"/>
      <c r="AY5" s="895"/>
      <c r="AZ5" s="895"/>
      <c r="BA5" s="895"/>
      <c r="BB5" s="895"/>
      <c r="BC5" s="895"/>
      <c r="BD5" s="895"/>
      <c r="BE5" s="895"/>
      <c r="BF5" s="895"/>
      <c r="BG5" s="895"/>
      <c r="BH5" s="895"/>
      <c r="BI5" s="895"/>
    </row>
    <row r="6" spans="2:61" ht="15.75" customHeight="1">
      <c r="B6" s="896" t="s">
        <v>7</v>
      </c>
      <c r="C6" s="896"/>
      <c r="D6" s="896"/>
      <c r="E6" s="896"/>
      <c r="F6" s="896"/>
      <c r="G6" s="896"/>
      <c r="H6" s="896"/>
      <c r="I6" s="896"/>
      <c r="J6" s="896"/>
      <c r="K6" s="896"/>
      <c r="L6" s="896"/>
      <c r="M6" s="896"/>
      <c r="N6" s="896"/>
      <c r="O6" s="896"/>
      <c r="P6" s="896"/>
      <c r="Q6" s="896"/>
      <c r="R6" s="896"/>
      <c r="S6" s="896"/>
      <c r="T6" s="896"/>
      <c r="U6" s="896"/>
      <c r="V6" s="896"/>
      <c r="W6" s="896"/>
      <c r="X6" s="896"/>
      <c r="Y6" s="896"/>
      <c r="Z6" s="896"/>
      <c r="AA6" s="896"/>
      <c r="AB6" s="896"/>
      <c r="AC6" s="896"/>
      <c r="AD6" s="896"/>
      <c r="AE6" s="361"/>
      <c r="AF6" s="896"/>
      <c r="AG6" s="896"/>
      <c r="AH6" s="896"/>
      <c r="AI6" s="896"/>
      <c r="AJ6" s="896"/>
      <c r="AK6" s="896"/>
      <c r="AL6" s="896"/>
      <c r="AM6" s="896"/>
      <c r="AN6" s="896"/>
      <c r="AO6" s="896"/>
      <c r="AP6" s="896"/>
      <c r="AQ6" s="896"/>
      <c r="AR6" s="896"/>
      <c r="AS6" s="896"/>
      <c r="AT6" s="896"/>
      <c r="AU6" s="896"/>
      <c r="AV6" s="896"/>
      <c r="AW6" s="896"/>
      <c r="AX6" s="896"/>
      <c r="AY6" s="896"/>
      <c r="AZ6" s="896"/>
      <c r="BA6" s="896"/>
      <c r="BB6" s="896"/>
      <c r="BC6" s="896"/>
      <c r="BD6" s="896"/>
      <c r="BE6" s="896"/>
      <c r="BF6" s="896"/>
      <c r="BG6" s="896"/>
      <c r="BH6" s="896"/>
      <c r="BI6" s="896"/>
    </row>
    <row r="7" spans="2:61" ht="15.75" customHeight="1">
      <c r="B7" s="138"/>
      <c r="C7" s="128"/>
      <c r="D7" s="128"/>
      <c r="E7" s="128"/>
      <c r="F7" s="174"/>
      <c r="G7" s="128"/>
      <c r="H7" s="128"/>
      <c r="I7" s="356"/>
      <c r="J7" s="193"/>
      <c r="K7" s="128"/>
      <c r="L7" s="128"/>
      <c r="M7" s="356"/>
      <c r="N7" s="174"/>
      <c r="O7" s="128"/>
      <c r="P7" s="128"/>
      <c r="Q7" s="311"/>
      <c r="R7" s="174"/>
      <c r="S7" s="128"/>
      <c r="T7" s="128"/>
      <c r="U7" s="138"/>
      <c r="V7" s="364"/>
      <c r="W7" s="364"/>
      <c r="X7" s="182"/>
      <c r="Y7" s="138"/>
      <c r="Z7" s="138"/>
      <c r="AA7" s="361"/>
      <c r="AB7" s="182"/>
      <c r="AC7" s="138"/>
      <c r="AD7" s="138"/>
      <c r="AE7" s="361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3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</row>
    <row r="8" spans="1:61" ht="21" customHeight="1">
      <c r="A8" s="900" t="s">
        <v>182</v>
      </c>
      <c r="B8" s="887" t="s">
        <v>123</v>
      </c>
      <c r="C8" s="873" t="s">
        <v>8</v>
      </c>
      <c r="D8" s="873"/>
      <c r="E8" s="873"/>
      <c r="F8" s="931" t="s">
        <v>9</v>
      </c>
      <c r="G8" s="932"/>
      <c r="H8" s="932"/>
      <c r="I8" s="933"/>
      <c r="J8" s="931" t="s">
        <v>195</v>
      </c>
      <c r="K8" s="932"/>
      <c r="L8" s="932"/>
      <c r="M8" s="933"/>
      <c r="N8" s="923" t="s">
        <v>11</v>
      </c>
      <c r="O8" s="924"/>
      <c r="P8" s="924"/>
      <c r="Q8" s="924"/>
      <c r="R8" s="924"/>
      <c r="S8" s="924"/>
      <c r="T8" s="924"/>
      <c r="U8" s="924"/>
      <c r="V8" s="924"/>
      <c r="W8" s="925"/>
      <c r="X8" s="923" t="s">
        <v>12</v>
      </c>
      <c r="Y8" s="924"/>
      <c r="Z8" s="924"/>
      <c r="AA8" s="924"/>
      <c r="AB8" s="924"/>
      <c r="AC8" s="924"/>
      <c r="AD8" s="924"/>
      <c r="AE8" s="925"/>
      <c r="AF8" s="892"/>
      <c r="AG8" s="892"/>
      <c r="AH8" s="892"/>
      <c r="AI8" s="892"/>
      <c r="AJ8" s="892"/>
      <c r="AK8" s="876" t="s">
        <v>127</v>
      </c>
      <c r="AL8" s="877"/>
      <c r="AM8" s="877"/>
      <c r="AN8" s="877"/>
      <c r="AO8" s="877"/>
      <c r="AP8" s="878"/>
      <c r="AQ8" s="879" t="s">
        <v>128</v>
      </c>
      <c r="AR8" s="880"/>
      <c r="AS8" s="880"/>
      <c r="AT8" s="880"/>
      <c r="AU8" s="880"/>
      <c r="AV8" s="881"/>
      <c r="AW8" s="131"/>
      <c r="AX8" s="879" t="s">
        <v>151</v>
      </c>
      <c r="AY8" s="880"/>
      <c r="AZ8" s="880"/>
      <c r="BA8" s="880"/>
      <c r="BB8" s="880"/>
      <c r="BC8" s="881"/>
      <c r="BD8" s="876" t="s">
        <v>150</v>
      </c>
      <c r="BE8" s="877"/>
      <c r="BF8" s="877"/>
      <c r="BG8" s="877"/>
      <c r="BH8" s="877"/>
      <c r="BI8" s="878"/>
    </row>
    <row r="9" spans="1:61" s="1" customFormat="1" ht="26.25" customHeight="1">
      <c r="A9" s="901"/>
      <c r="B9" s="888"/>
      <c r="C9" s="873"/>
      <c r="D9" s="873"/>
      <c r="E9" s="873"/>
      <c r="F9" s="934"/>
      <c r="G9" s="935"/>
      <c r="H9" s="935"/>
      <c r="I9" s="936"/>
      <c r="J9" s="934"/>
      <c r="K9" s="935"/>
      <c r="L9" s="935"/>
      <c r="M9" s="936"/>
      <c r="N9" s="929" t="s">
        <v>129</v>
      </c>
      <c r="O9" s="940"/>
      <c r="P9" s="940"/>
      <c r="Q9" s="930"/>
      <c r="R9" s="937" t="s">
        <v>130</v>
      </c>
      <c r="S9" s="938"/>
      <c r="T9" s="938"/>
      <c r="U9" s="939"/>
      <c r="V9" s="929" t="s">
        <v>189</v>
      </c>
      <c r="W9" s="930"/>
      <c r="X9" s="937" t="s">
        <v>139</v>
      </c>
      <c r="Y9" s="938"/>
      <c r="Z9" s="938"/>
      <c r="AA9" s="939"/>
      <c r="AB9" s="937" t="s">
        <v>140</v>
      </c>
      <c r="AC9" s="938"/>
      <c r="AD9" s="938"/>
      <c r="AE9" s="939"/>
      <c r="AF9" s="885"/>
      <c r="AG9" s="885"/>
      <c r="AH9" s="885" t="s">
        <v>130</v>
      </c>
      <c r="AI9" s="885"/>
      <c r="AJ9" s="885"/>
      <c r="AK9" s="878" t="s">
        <v>13</v>
      </c>
      <c r="AL9" s="884"/>
      <c r="AM9" s="884"/>
      <c r="AN9" s="885" t="s">
        <v>14</v>
      </c>
      <c r="AO9" s="885"/>
      <c r="AP9" s="885"/>
      <c r="AQ9" s="874" t="s">
        <v>13</v>
      </c>
      <c r="AR9" s="874"/>
      <c r="AS9" s="874"/>
      <c r="AT9" s="873" t="s">
        <v>14</v>
      </c>
      <c r="AU9" s="873"/>
      <c r="AV9" s="873"/>
      <c r="AW9" s="132"/>
      <c r="AX9" s="874" t="s">
        <v>13</v>
      </c>
      <c r="AY9" s="874"/>
      <c r="AZ9" s="874"/>
      <c r="BA9" s="873" t="s">
        <v>14</v>
      </c>
      <c r="BB9" s="873"/>
      <c r="BC9" s="873"/>
      <c r="BD9" s="884" t="s">
        <v>13</v>
      </c>
      <c r="BE9" s="884"/>
      <c r="BF9" s="884"/>
      <c r="BG9" s="885" t="s">
        <v>14</v>
      </c>
      <c r="BH9" s="885"/>
      <c r="BI9" s="885"/>
    </row>
    <row r="10" spans="1:61" s="1" customFormat="1" ht="23.25" customHeight="1">
      <c r="A10" s="901"/>
      <c r="B10" s="889"/>
      <c r="C10" s="11" t="s">
        <v>15</v>
      </c>
      <c r="D10" s="11" t="s">
        <v>16</v>
      </c>
      <c r="E10" s="11" t="s">
        <v>17</v>
      </c>
      <c r="F10" s="175" t="s">
        <v>15</v>
      </c>
      <c r="G10" s="11" t="s">
        <v>16</v>
      </c>
      <c r="H10" s="11" t="s">
        <v>17</v>
      </c>
      <c r="I10" s="20" t="s">
        <v>187</v>
      </c>
      <c r="J10" s="175" t="s">
        <v>18</v>
      </c>
      <c r="K10" s="11" t="s">
        <v>16</v>
      </c>
      <c r="L10" s="11" t="s">
        <v>17</v>
      </c>
      <c r="M10" s="20" t="s">
        <v>187</v>
      </c>
      <c r="N10" s="175" t="s">
        <v>124</v>
      </c>
      <c r="O10" s="11" t="s">
        <v>16</v>
      </c>
      <c r="P10" s="11" t="s">
        <v>17</v>
      </c>
      <c r="Q10" s="324" t="s">
        <v>196</v>
      </c>
      <c r="R10" s="175" t="s">
        <v>124</v>
      </c>
      <c r="S10" s="11" t="s">
        <v>16</v>
      </c>
      <c r="T10" s="135" t="s">
        <v>17</v>
      </c>
      <c r="U10" s="324" t="s">
        <v>196</v>
      </c>
      <c r="V10" s="322" t="s">
        <v>188</v>
      </c>
      <c r="W10" s="322" t="s">
        <v>186</v>
      </c>
      <c r="X10" s="183" t="s">
        <v>18</v>
      </c>
      <c r="Y10" s="127" t="s">
        <v>16</v>
      </c>
      <c r="Z10" s="127" t="s">
        <v>17</v>
      </c>
      <c r="AA10" s="362" t="s">
        <v>187</v>
      </c>
      <c r="AB10" s="183" t="s">
        <v>18</v>
      </c>
      <c r="AC10" s="136" t="s">
        <v>16</v>
      </c>
      <c r="AD10" s="127" t="s">
        <v>17</v>
      </c>
      <c r="AE10" s="362" t="s">
        <v>187</v>
      </c>
      <c r="AF10" s="20" t="s">
        <v>16</v>
      </c>
      <c r="AG10" s="20" t="s">
        <v>17</v>
      </c>
      <c r="AH10" s="20" t="s">
        <v>18</v>
      </c>
      <c r="AI10" s="20" t="s">
        <v>16</v>
      </c>
      <c r="AJ10" s="20" t="s">
        <v>17</v>
      </c>
      <c r="AK10" s="112" t="s">
        <v>124</v>
      </c>
      <c r="AL10" s="20" t="s">
        <v>16</v>
      </c>
      <c r="AM10" s="20" t="s">
        <v>17</v>
      </c>
      <c r="AN10" s="48" t="s">
        <v>124</v>
      </c>
      <c r="AO10" s="20" t="s">
        <v>16</v>
      </c>
      <c r="AP10" s="20" t="s">
        <v>17</v>
      </c>
      <c r="AQ10" s="6" t="s">
        <v>124</v>
      </c>
      <c r="AR10" s="11" t="s">
        <v>16</v>
      </c>
      <c r="AS10" s="11" t="s">
        <v>17</v>
      </c>
      <c r="AT10" s="11" t="s">
        <v>124</v>
      </c>
      <c r="AU10" s="11" t="s">
        <v>16</v>
      </c>
      <c r="AV10" s="11" t="s">
        <v>17</v>
      </c>
      <c r="AW10" s="133"/>
      <c r="AX10" s="6" t="s">
        <v>18</v>
      </c>
      <c r="AY10" s="11" t="s">
        <v>16</v>
      </c>
      <c r="AZ10" s="11" t="s">
        <v>17</v>
      </c>
      <c r="BA10" s="11" t="s">
        <v>18</v>
      </c>
      <c r="BB10" s="11" t="s">
        <v>16</v>
      </c>
      <c r="BC10" s="11" t="s">
        <v>17</v>
      </c>
      <c r="BD10" s="48" t="s">
        <v>124</v>
      </c>
      <c r="BE10" s="20" t="s">
        <v>16</v>
      </c>
      <c r="BF10" s="20" t="s">
        <v>17</v>
      </c>
      <c r="BG10" s="48" t="s">
        <v>124</v>
      </c>
      <c r="BH10" s="20" t="s">
        <v>16</v>
      </c>
      <c r="BI10" s="20" t="s">
        <v>17</v>
      </c>
    </row>
    <row r="11" spans="1:62" s="60" customFormat="1" ht="22.5" customHeight="1">
      <c r="A11" s="926" t="s">
        <v>19</v>
      </c>
      <c r="B11" s="927"/>
      <c r="C11" s="346">
        <f>SUM(C12:C22)</f>
        <v>0</v>
      </c>
      <c r="D11" s="346">
        <f aca="true" t="shared" si="0" ref="D11:AB11">SUM(D12:D22)</f>
        <v>0</v>
      </c>
      <c r="E11" s="346">
        <f t="shared" si="0"/>
        <v>0</v>
      </c>
      <c r="F11" s="346">
        <f t="shared" si="0"/>
        <v>0</v>
      </c>
      <c r="G11" s="346">
        <f t="shared" si="0"/>
        <v>0</v>
      </c>
      <c r="H11" s="346">
        <f t="shared" si="0"/>
        <v>0</v>
      </c>
      <c r="I11" s="365" t="e">
        <f>F11/C11</f>
        <v>#DIV/0!</v>
      </c>
      <c r="J11" s="346">
        <f t="shared" si="0"/>
        <v>0</v>
      </c>
      <c r="K11" s="346">
        <f t="shared" si="0"/>
        <v>0</v>
      </c>
      <c r="L11" s="346">
        <f t="shared" si="0"/>
        <v>0</v>
      </c>
      <c r="M11" s="365" t="e">
        <f>J11/C11</f>
        <v>#DIV/0!</v>
      </c>
      <c r="N11" s="346">
        <f t="shared" si="0"/>
        <v>0</v>
      </c>
      <c r="O11" s="346">
        <f t="shared" si="0"/>
        <v>0</v>
      </c>
      <c r="P11" s="346">
        <f t="shared" si="0"/>
        <v>0</v>
      </c>
      <c r="Q11" s="366" t="e">
        <f>N11*C11/F11</f>
        <v>#DIV/0!</v>
      </c>
      <c r="R11" s="346">
        <f t="shared" si="0"/>
        <v>0</v>
      </c>
      <c r="S11" s="346">
        <f t="shared" si="0"/>
        <v>0</v>
      </c>
      <c r="T11" s="346">
        <f t="shared" si="0"/>
        <v>0</v>
      </c>
      <c r="U11" s="346" t="e">
        <f>R11*C11/J11</f>
        <v>#DIV/0!</v>
      </c>
      <c r="V11" s="367" t="e">
        <f>Q11/C11</f>
        <v>#DIV/0!</v>
      </c>
      <c r="W11" s="365" t="e">
        <f>U11/C11</f>
        <v>#DIV/0!</v>
      </c>
      <c r="X11" s="346">
        <f t="shared" si="0"/>
        <v>0</v>
      </c>
      <c r="Y11" s="346">
        <f t="shared" si="0"/>
        <v>0</v>
      </c>
      <c r="Z11" s="346">
        <f t="shared" si="0"/>
        <v>0</v>
      </c>
      <c r="AA11" s="402" t="e">
        <f>X11/C11</f>
        <v>#DIV/0!</v>
      </c>
      <c r="AB11" s="346">
        <f t="shared" si="0"/>
        <v>0</v>
      </c>
      <c r="AC11" s="346">
        <f>SUM(AC12:AC22)</f>
        <v>0</v>
      </c>
      <c r="AD11" s="346">
        <f>SUM(AD12:AD22)</f>
        <v>0</v>
      </c>
      <c r="AE11" s="404" t="e">
        <f>X11/C11</f>
        <v>#DIV/0!</v>
      </c>
      <c r="AF11" s="368" t="e">
        <f aca="true" t="shared" si="1" ref="AF11:AF22">G11/D11</f>
        <v>#DIV/0!</v>
      </c>
      <c r="AG11" s="368" t="e">
        <f aca="true" t="shared" si="2" ref="AG11:AG22">H11/E11</f>
        <v>#DIV/0!</v>
      </c>
      <c r="AH11" s="368" t="e">
        <f>J11/C11</f>
        <v>#DIV/0!</v>
      </c>
      <c r="AI11" s="369" t="e">
        <f>K11/D11</f>
        <v>#DIV/0!</v>
      </c>
      <c r="AJ11" s="370" t="e">
        <f>L11/E11</f>
        <v>#DIV/0!</v>
      </c>
      <c r="AK11" s="370" t="e">
        <f aca="true" t="shared" si="3" ref="AK11:AP11">AQ11/C11</f>
        <v>#REF!</v>
      </c>
      <c r="AL11" s="370" t="e">
        <f t="shared" si="3"/>
        <v>#REF!</v>
      </c>
      <c r="AM11" s="370" t="e">
        <f t="shared" si="3"/>
        <v>#REF!</v>
      </c>
      <c r="AN11" s="370" t="e">
        <f t="shared" si="3"/>
        <v>#REF!</v>
      </c>
      <c r="AO11" s="370" t="e">
        <f t="shared" si="3"/>
        <v>#REF!</v>
      </c>
      <c r="AP11" s="370" t="e">
        <f t="shared" si="3"/>
        <v>#REF!</v>
      </c>
      <c r="AQ11" s="371" t="e">
        <f>#REF!+#REF!+#REF!+#REF!+#REF!+#REF!+#REF!+#REF!+#REF!+#REF!</f>
        <v>#REF!</v>
      </c>
      <c r="AR11" s="371" t="e">
        <f>#REF!+#REF!+#REF!+#REF!+#REF!+#REF!+#REF!+#REF!+#REF!+#REF!</f>
        <v>#REF!</v>
      </c>
      <c r="AS11" s="371" t="e">
        <f>#REF!+#REF!+#REF!+#REF!+#REF!+#REF!+#REF!+#REF!+#REF!+#REF!</f>
        <v>#REF!</v>
      </c>
      <c r="AT11" s="371" t="e">
        <f>#REF!+#REF!+#REF!+#REF!+#REF!+#REF!+#REF!+#REF!+#REF!+#REF!</f>
        <v>#REF!</v>
      </c>
      <c r="AU11" s="371" t="e">
        <f>#REF!+#REF!+#REF!+#REF!+#REF!+#REF!+#REF!+#REF!+#REF!+#REF!</f>
        <v>#REF!</v>
      </c>
      <c r="AV11" s="371" t="e">
        <f>#REF!+#REF!+#REF!+#REF!+#REF!+#REF!+#REF!+#REF!+#REF!+#REF!</f>
        <v>#REF!</v>
      </c>
      <c r="AW11" s="372"/>
      <c r="AX11" s="373" t="e">
        <f>#REF!+#REF!+#REF!+#REF!+#REF!+#REF!+#REF!+#REF!+#REF!+#REF!</f>
        <v>#REF!</v>
      </c>
      <c r="AY11" s="373" t="e">
        <f>#REF!+#REF!+#REF!+#REF!+#REF!+#REF!+#REF!+#REF!+#REF!+#REF!</f>
        <v>#REF!</v>
      </c>
      <c r="AZ11" s="373" t="e">
        <f>#REF!+#REF!+#REF!+#REF!+#REF!+#REF!+#REF!+#REF!+#REF!+#REF!</f>
        <v>#REF!</v>
      </c>
      <c r="BA11" s="373" t="e">
        <f>#REF!+#REF!+#REF!+#REF!+#REF!+#REF!+#REF!+#REF!+#REF!+#REF!</f>
        <v>#REF!</v>
      </c>
      <c r="BB11" s="373" t="e">
        <f>#REF!+#REF!+#REF!+#REF!+#REF!+#REF!+#REF!+#REF!+#REF!+#REF!</f>
        <v>#REF!</v>
      </c>
      <c r="BC11" s="373" t="e">
        <f>#REF!+#REF!+#REF!+#REF!+#REF!+#REF!+#REF!+#REF!+#REF!+#REF!</f>
        <v>#REF!</v>
      </c>
      <c r="BD11" s="374" t="e">
        <f aca="true" t="shared" si="4" ref="BD11:BI11">AX11/C11</f>
        <v>#REF!</v>
      </c>
      <c r="BE11" s="374" t="e">
        <f t="shared" si="4"/>
        <v>#REF!</v>
      </c>
      <c r="BF11" s="374" t="e">
        <f t="shared" si="4"/>
        <v>#REF!</v>
      </c>
      <c r="BG11" s="374" t="e">
        <f t="shared" si="4"/>
        <v>#REF!</v>
      </c>
      <c r="BH11" s="374" t="e">
        <f t="shared" si="4"/>
        <v>#REF!</v>
      </c>
      <c r="BI11" s="374" t="e">
        <f t="shared" si="4"/>
        <v>#REF!</v>
      </c>
      <c r="BJ11" s="59"/>
    </row>
    <row r="12" spans="1:61" s="208" customFormat="1" ht="22.5" customHeight="1">
      <c r="A12" s="375">
        <v>1</v>
      </c>
      <c r="B12" s="376" t="s">
        <v>125</v>
      </c>
      <c r="C12" s="346">
        <f aca="true" t="shared" si="5" ref="C12:C22">SUM(C13:C23)</f>
        <v>0</v>
      </c>
      <c r="D12" s="377"/>
      <c r="E12" s="377"/>
      <c r="F12" s="346">
        <f aca="true" t="shared" si="6" ref="F12:F22">SUM(F13:F23)</f>
        <v>0</v>
      </c>
      <c r="G12" s="377"/>
      <c r="H12" s="377"/>
      <c r="I12" s="365"/>
      <c r="J12" s="377"/>
      <c r="K12" s="377"/>
      <c r="L12" s="377"/>
      <c r="M12" s="365"/>
      <c r="N12" s="346">
        <f aca="true" t="shared" si="7" ref="N12:N22">SUM(N13:N23)</f>
        <v>0</v>
      </c>
      <c r="O12" s="377"/>
      <c r="P12" s="377"/>
      <c r="Q12" s="366"/>
      <c r="R12" s="377"/>
      <c r="S12" s="377"/>
      <c r="T12" s="377"/>
      <c r="U12" s="346"/>
      <c r="V12" s="367"/>
      <c r="W12" s="365"/>
      <c r="X12" s="377"/>
      <c r="Y12" s="377"/>
      <c r="Z12" s="377"/>
      <c r="AA12" s="402"/>
      <c r="AB12" s="377"/>
      <c r="AC12" s="377"/>
      <c r="AD12" s="377"/>
      <c r="AE12" s="404"/>
      <c r="AF12" s="378" t="e">
        <f t="shared" si="1"/>
        <v>#DIV/0!</v>
      </c>
      <c r="AG12" s="378" t="e">
        <f t="shared" si="2"/>
        <v>#DIV/0!</v>
      </c>
      <c r="AH12" s="378"/>
      <c r="AI12" s="378" t="e">
        <f>K12/G12</f>
        <v>#DIV/0!</v>
      </c>
      <c r="AJ12" s="378" t="e">
        <f>L12/H12</f>
        <v>#DIV/0!</v>
      </c>
      <c r="AK12" s="378"/>
      <c r="AL12" s="378" t="e">
        <f aca="true" t="shared" si="8" ref="AL12:AM18">O12/D12</f>
        <v>#DIV/0!</v>
      </c>
      <c r="AM12" s="378" t="e">
        <f t="shared" si="8"/>
        <v>#DIV/0!</v>
      </c>
      <c r="AN12" s="378"/>
      <c r="AO12" s="378" t="e">
        <f aca="true" t="shared" si="9" ref="AO12:AO22">S12/D12</f>
        <v>#DIV/0!</v>
      </c>
      <c r="AP12" s="378" t="e">
        <f aca="true" t="shared" si="10" ref="AP12:AP22">T12/E12</f>
        <v>#DIV/0!</v>
      </c>
      <c r="AQ12" s="379"/>
      <c r="AR12" s="379" t="e">
        <f aca="true" t="shared" si="11" ref="AR12:AR22">D12*O12/G12</f>
        <v>#DIV/0!</v>
      </c>
      <c r="AS12" s="379" t="e">
        <f aca="true" t="shared" si="12" ref="AS12:AS22">E12*P12/H12</f>
        <v>#DIV/0!</v>
      </c>
      <c r="AT12" s="379"/>
      <c r="AU12" s="379" t="e">
        <f aca="true" t="shared" si="13" ref="AU12:AU22">G12*S12/K12</f>
        <v>#DIV/0!</v>
      </c>
      <c r="AV12" s="379" t="e">
        <f aca="true" t="shared" si="14" ref="AV12:AV22">H12*T12/L12</f>
        <v>#DIV/0!</v>
      </c>
      <c r="AW12" s="379"/>
      <c r="AX12" s="379"/>
      <c r="AY12" s="379" t="e">
        <f>K12*Y12/O12</f>
        <v>#DIV/0!</v>
      </c>
      <c r="AZ12" s="379" t="e">
        <f>L12*Z12/P12</f>
        <v>#DIV/0!</v>
      </c>
      <c r="BA12" s="379"/>
      <c r="BB12" s="379" t="e">
        <f>O12*AC12/S12</f>
        <v>#DIV/0!</v>
      </c>
      <c r="BC12" s="379" t="e">
        <f>P12*AD12/T12</f>
        <v>#DIV/0!</v>
      </c>
      <c r="BD12" s="380"/>
      <c r="BE12" s="380" t="e">
        <f aca="true" t="shared" si="15" ref="BE12:BE22">Y12/G12</f>
        <v>#DIV/0!</v>
      </c>
      <c r="BF12" s="380" t="e">
        <f aca="true" t="shared" si="16" ref="BF12:BF22">Z12/H12</f>
        <v>#DIV/0!</v>
      </c>
      <c r="BG12" s="380"/>
      <c r="BH12" s="380" t="e">
        <f aca="true" t="shared" si="17" ref="BH12:BH22">AC12/K12</f>
        <v>#DIV/0!</v>
      </c>
      <c r="BI12" s="380" t="e">
        <f aca="true" t="shared" si="18" ref="BI12:BI22">AD12/L12</f>
        <v>#DIV/0!</v>
      </c>
    </row>
    <row r="13" spans="1:61" s="191" customFormat="1" ht="22.5" customHeight="1">
      <c r="A13" s="375">
        <v>2</v>
      </c>
      <c r="B13" s="376" t="s">
        <v>138</v>
      </c>
      <c r="C13" s="346">
        <f t="shared" si="5"/>
        <v>0</v>
      </c>
      <c r="D13" s="377"/>
      <c r="E13" s="377"/>
      <c r="F13" s="346">
        <f t="shared" si="6"/>
        <v>0</v>
      </c>
      <c r="G13" s="377"/>
      <c r="H13" s="377"/>
      <c r="I13" s="365"/>
      <c r="J13" s="377"/>
      <c r="K13" s="381"/>
      <c r="L13" s="381"/>
      <c r="M13" s="365"/>
      <c r="N13" s="346">
        <f t="shared" si="7"/>
        <v>0</v>
      </c>
      <c r="O13" s="377"/>
      <c r="P13" s="377"/>
      <c r="Q13" s="366"/>
      <c r="R13" s="377"/>
      <c r="S13" s="377"/>
      <c r="T13" s="377"/>
      <c r="U13" s="346"/>
      <c r="V13" s="367"/>
      <c r="W13" s="365"/>
      <c r="X13" s="377"/>
      <c r="Y13" s="377"/>
      <c r="Z13" s="377"/>
      <c r="AA13" s="402"/>
      <c r="AB13" s="377"/>
      <c r="AC13" s="377"/>
      <c r="AD13" s="377"/>
      <c r="AE13" s="404"/>
      <c r="AF13" s="382" t="e">
        <f t="shared" si="1"/>
        <v>#DIV/0!</v>
      </c>
      <c r="AG13" s="382" t="e">
        <f t="shared" si="2"/>
        <v>#DIV/0!</v>
      </c>
      <c r="AH13" s="382"/>
      <c r="AI13" s="382" t="e">
        <f>K13/G13</f>
        <v>#DIV/0!</v>
      </c>
      <c r="AJ13" s="382" t="e">
        <f>L13/H13</f>
        <v>#DIV/0!</v>
      </c>
      <c r="AK13" s="382"/>
      <c r="AL13" s="382" t="e">
        <f t="shared" si="8"/>
        <v>#DIV/0!</v>
      </c>
      <c r="AM13" s="382" t="e">
        <f t="shared" si="8"/>
        <v>#DIV/0!</v>
      </c>
      <c r="AN13" s="382"/>
      <c r="AO13" s="382" t="e">
        <f t="shared" si="9"/>
        <v>#DIV/0!</v>
      </c>
      <c r="AP13" s="382" t="e">
        <f t="shared" si="10"/>
        <v>#DIV/0!</v>
      </c>
      <c r="AQ13" s="383"/>
      <c r="AR13" s="383" t="e">
        <f t="shared" si="11"/>
        <v>#DIV/0!</v>
      </c>
      <c r="AS13" s="383" t="e">
        <f t="shared" si="12"/>
        <v>#DIV/0!</v>
      </c>
      <c r="AT13" s="383"/>
      <c r="AU13" s="383" t="e">
        <f t="shared" si="13"/>
        <v>#DIV/0!</v>
      </c>
      <c r="AV13" s="383" t="e">
        <f t="shared" si="14"/>
        <v>#DIV/0!</v>
      </c>
      <c r="AW13" s="383"/>
      <c r="AX13" s="383"/>
      <c r="AY13" s="383" t="e">
        <f>K13*Y13/O13</f>
        <v>#DIV/0!</v>
      </c>
      <c r="AZ13" s="383" t="e">
        <f>L13*Z13/P13</f>
        <v>#DIV/0!</v>
      </c>
      <c r="BA13" s="383"/>
      <c r="BB13" s="383" t="e">
        <f>O13*AC13/S13</f>
        <v>#DIV/0!</v>
      </c>
      <c r="BC13" s="383" t="e">
        <f>P13*AD13/T13</f>
        <v>#DIV/0!</v>
      </c>
      <c r="BD13" s="384"/>
      <c r="BE13" s="384" t="e">
        <f t="shared" si="15"/>
        <v>#DIV/0!</v>
      </c>
      <c r="BF13" s="384" t="e">
        <f t="shared" si="16"/>
        <v>#DIV/0!</v>
      </c>
      <c r="BG13" s="384"/>
      <c r="BH13" s="384" t="e">
        <f t="shared" si="17"/>
        <v>#DIV/0!</v>
      </c>
      <c r="BI13" s="384" t="e">
        <f t="shared" si="18"/>
        <v>#DIV/0!</v>
      </c>
    </row>
    <row r="14" spans="1:61" s="162" customFormat="1" ht="22.5" customHeight="1">
      <c r="A14" s="375">
        <v>3</v>
      </c>
      <c r="B14" s="376" t="s">
        <v>137</v>
      </c>
      <c r="C14" s="346">
        <f t="shared" si="5"/>
        <v>0</v>
      </c>
      <c r="D14" s="377"/>
      <c r="E14" s="377"/>
      <c r="F14" s="346">
        <f t="shared" si="6"/>
        <v>0</v>
      </c>
      <c r="G14" s="377"/>
      <c r="H14" s="377"/>
      <c r="I14" s="365"/>
      <c r="J14" s="377"/>
      <c r="K14" s="377"/>
      <c r="L14" s="377"/>
      <c r="M14" s="365"/>
      <c r="N14" s="346">
        <f t="shared" si="7"/>
        <v>0</v>
      </c>
      <c r="O14" s="377"/>
      <c r="P14" s="377"/>
      <c r="Q14" s="366"/>
      <c r="R14" s="377"/>
      <c r="S14" s="377"/>
      <c r="T14" s="377"/>
      <c r="U14" s="346"/>
      <c r="V14" s="367"/>
      <c r="W14" s="365"/>
      <c r="X14" s="377"/>
      <c r="Y14" s="377"/>
      <c r="Z14" s="377"/>
      <c r="AA14" s="402"/>
      <c r="AB14" s="377"/>
      <c r="AC14" s="377"/>
      <c r="AD14" s="377"/>
      <c r="AE14" s="404"/>
      <c r="AF14" s="169" t="e">
        <f t="shared" si="1"/>
        <v>#DIV/0!</v>
      </c>
      <c r="AG14" s="169" t="e">
        <f t="shared" si="2"/>
        <v>#DIV/0!</v>
      </c>
      <c r="AH14" s="169"/>
      <c r="AI14" s="169" t="e">
        <f aca="true" t="shared" si="19" ref="AI14:AI22">K14/D14</f>
        <v>#DIV/0!</v>
      </c>
      <c r="AJ14" s="169" t="e">
        <f aca="true" t="shared" si="20" ref="AJ14:AJ22">L14/E14</f>
        <v>#DIV/0!</v>
      </c>
      <c r="AK14" s="169"/>
      <c r="AL14" s="169" t="e">
        <f t="shared" si="8"/>
        <v>#DIV/0!</v>
      </c>
      <c r="AM14" s="169" t="e">
        <f t="shared" si="8"/>
        <v>#DIV/0!</v>
      </c>
      <c r="AN14" s="169"/>
      <c r="AO14" s="169" t="e">
        <f t="shared" si="9"/>
        <v>#DIV/0!</v>
      </c>
      <c r="AP14" s="169" t="e">
        <f t="shared" si="10"/>
        <v>#DIV/0!</v>
      </c>
      <c r="AQ14" s="210"/>
      <c r="AR14" s="210" t="e">
        <f t="shared" si="11"/>
        <v>#DIV/0!</v>
      </c>
      <c r="AS14" s="210" t="e">
        <f t="shared" si="12"/>
        <v>#DIV/0!</v>
      </c>
      <c r="AT14" s="210"/>
      <c r="AU14" s="210" t="e">
        <f t="shared" si="13"/>
        <v>#DIV/0!</v>
      </c>
      <c r="AV14" s="210" t="e">
        <f t="shared" si="14"/>
        <v>#DIV/0!</v>
      </c>
      <c r="AW14" s="160"/>
      <c r="AX14" s="211"/>
      <c r="AY14" s="212" t="e">
        <f aca="true" t="shared" si="21" ref="AY14:AY22">D14*Y14/G14</f>
        <v>#DIV/0!</v>
      </c>
      <c r="AZ14" s="212" t="e">
        <f aca="true" t="shared" si="22" ref="AZ14:AZ22">E14*Z14/H14</f>
        <v>#DIV/0!</v>
      </c>
      <c r="BA14" s="170"/>
      <c r="BB14" s="170" t="e">
        <f aca="true" t="shared" si="23" ref="BB14:BB22">D14*AC14/G14</f>
        <v>#DIV/0!</v>
      </c>
      <c r="BC14" s="170" t="e">
        <f aca="true" t="shared" si="24" ref="BC14:BC22">E14*AD14/H14</f>
        <v>#DIV/0!</v>
      </c>
      <c r="BD14" s="213"/>
      <c r="BE14" s="213" t="e">
        <f t="shared" si="15"/>
        <v>#DIV/0!</v>
      </c>
      <c r="BF14" s="213" t="e">
        <f t="shared" si="16"/>
        <v>#DIV/0!</v>
      </c>
      <c r="BG14" s="213"/>
      <c r="BH14" s="213" t="e">
        <f t="shared" si="17"/>
        <v>#DIV/0!</v>
      </c>
      <c r="BI14" s="213" t="e">
        <f t="shared" si="18"/>
        <v>#DIV/0!</v>
      </c>
    </row>
    <row r="15" spans="1:61" s="214" customFormat="1" ht="22.5" customHeight="1">
      <c r="A15" s="375">
        <v>4</v>
      </c>
      <c r="B15" s="385" t="s">
        <v>141</v>
      </c>
      <c r="C15" s="346">
        <f t="shared" si="5"/>
        <v>0</v>
      </c>
      <c r="D15" s="377"/>
      <c r="E15" s="377"/>
      <c r="F15" s="346">
        <f t="shared" si="6"/>
        <v>0</v>
      </c>
      <c r="G15" s="377"/>
      <c r="H15" s="377"/>
      <c r="I15" s="365"/>
      <c r="J15" s="377"/>
      <c r="K15" s="377"/>
      <c r="L15" s="377"/>
      <c r="M15" s="365"/>
      <c r="N15" s="346">
        <f t="shared" si="7"/>
        <v>0</v>
      </c>
      <c r="O15" s="377"/>
      <c r="P15" s="377"/>
      <c r="Q15" s="366"/>
      <c r="R15" s="377"/>
      <c r="S15" s="377"/>
      <c r="T15" s="377"/>
      <c r="U15" s="346"/>
      <c r="V15" s="367"/>
      <c r="W15" s="365"/>
      <c r="X15" s="377"/>
      <c r="Y15" s="377"/>
      <c r="Z15" s="377"/>
      <c r="AA15" s="402"/>
      <c r="AB15" s="377"/>
      <c r="AC15" s="377"/>
      <c r="AD15" s="377"/>
      <c r="AE15" s="404"/>
      <c r="AF15" s="386" t="e">
        <f t="shared" si="1"/>
        <v>#DIV/0!</v>
      </c>
      <c r="AG15" s="386" t="e">
        <f t="shared" si="2"/>
        <v>#DIV/0!</v>
      </c>
      <c r="AH15" s="386"/>
      <c r="AI15" s="386" t="e">
        <f t="shared" si="19"/>
        <v>#DIV/0!</v>
      </c>
      <c r="AJ15" s="386" t="e">
        <f t="shared" si="20"/>
        <v>#DIV/0!</v>
      </c>
      <c r="AK15" s="386"/>
      <c r="AL15" s="386" t="e">
        <f t="shared" si="8"/>
        <v>#DIV/0!</v>
      </c>
      <c r="AM15" s="386" t="e">
        <f t="shared" si="8"/>
        <v>#DIV/0!</v>
      </c>
      <c r="AN15" s="386"/>
      <c r="AO15" s="386" t="e">
        <f t="shared" si="9"/>
        <v>#DIV/0!</v>
      </c>
      <c r="AP15" s="386" t="e">
        <f t="shared" si="10"/>
        <v>#DIV/0!</v>
      </c>
      <c r="AQ15" s="387"/>
      <c r="AR15" s="387" t="e">
        <f t="shared" si="11"/>
        <v>#DIV/0!</v>
      </c>
      <c r="AS15" s="387" t="e">
        <f t="shared" si="12"/>
        <v>#DIV/0!</v>
      </c>
      <c r="AT15" s="387"/>
      <c r="AU15" s="387" t="e">
        <f t="shared" si="13"/>
        <v>#DIV/0!</v>
      </c>
      <c r="AV15" s="387" t="e">
        <f t="shared" si="14"/>
        <v>#DIV/0!</v>
      </c>
      <c r="AW15" s="387"/>
      <c r="AX15" s="388"/>
      <c r="AY15" s="389" t="e">
        <f t="shared" si="21"/>
        <v>#DIV/0!</v>
      </c>
      <c r="AZ15" s="389" t="e">
        <f t="shared" si="22"/>
        <v>#DIV/0!</v>
      </c>
      <c r="BA15" s="390"/>
      <c r="BB15" s="390" t="e">
        <f t="shared" si="23"/>
        <v>#DIV/0!</v>
      </c>
      <c r="BC15" s="390" t="e">
        <f t="shared" si="24"/>
        <v>#DIV/0!</v>
      </c>
      <c r="BD15" s="391"/>
      <c r="BE15" s="391" t="e">
        <f t="shared" si="15"/>
        <v>#DIV/0!</v>
      </c>
      <c r="BF15" s="391" t="e">
        <f t="shared" si="16"/>
        <v>#DIV/0!</v>
      </c>
      <c r="BG15" s="391"/>
      <c r="BH15" s="391" t="e">
        <f t="shared" si="17"/>
        <v>#DIV/0!</v>
      </c>
      <c r="BI15" s="391" t="e">
        <f t="shared" si="18"/>
        <v>#DIV/0!</v>
      </c>
    </row>
    <row r="16" spans="1:61" s="162" customFormat="1" ht="22.5" customHeight="1">
      <c r="A16" s="375">
        <v>5</v>
      </c>
      <c r="B16" s="376" t="s">
        <v>59</v>
      </c>
      <c r="C16" s="346">
        <f t="shared" si="5"/>
        <v>0</v>
      </c>
      <c r="D16" s="377"/>
      <c r="E16" s="377"/>
      <c r="F16" s="346">
        <f t="shared" si="6"/>
        <v>0</v>
      </c>
      <c r="G16" s="377"/>
      <c r="H16" s="377"/>
      <c r="I16" s="365"/>
      <c r="J16" s="377"/>
      <c r="K16" s="377"/>
      <c r="L16" s="377"/>
      <c r="M16" s="365"/>
      <c r="N16" s="346">
        <f t="shared" si="7"/>
        <v>0</v>
      </c>
      <c r="O16" s="377"/>
      <c r="P16" s="377"/>
      <c r="Q16" s="366"/>
      <c r="R16" s="377"/>
      <c r="S16" s="377"/>
      <c r="T16" s="377"/>
      <c r="U16" s="346"/>
      <c r="V16" s="367"/>
      <c r="W16" s="365"/>
      <c r="X16" s="377"/>
      <c r="Y16" s="377"/>
      <c r="Z16" s="377"/>
      <c r="AA16" s="402"/>
      <c r="AB16" s="377"/>
      <c r="AC16" s="377"/>
      <c r="AD16" s="377"/>
      <c r="AE16" s="404"/>
      <c r="AF16" s="386" t="e">
        <f t="shared" si="1"/>
        <v>#DIV/0!</v>
      </c>
      <c r="AG16" s="386" t="e">
        <f t="shared" si="2"/>
        <v>#DIV/0!</v>
      </c>
      <c r="AH16" s="386"/>
      <c r="AI16" s="386" t="e">
        <f t="shared" si="19"/>
        <v>#DIV/0!</v>
      </c>
      <c r="AJ16" s="386" t="e">
        <f t="shared" si="20"/>
        <v>#DIV/0!</v>
      </c>
      <c r="AK16" s="386"/>
      <c r="AL16" s="386" t="e">
        <f t="shared" si="8"/>
        <v>#DIV/0!</v>
      </c>
      <c r="AM16" s="386" t="e">
        <f t="shared" si="8"/>
        <v>#DIV/0!</v>
      </c>
      <c r="AN16" s="386"/>
      <c r="AO16" s="386" t="e">
        <f t="shared" si="9"/>
        <v>#DIV/0!</v>
      </c>
      <c r="AP16" s="386" t="e">
        <f t="shared" si="10"/>
        <v>#DIV/0!</v>
      </c>
      <c r="AQ16" s="387"/>
      <c r="AR16" s="387" t="e">
        <f t="shared" si="11"/>
        <v>#DIV/0!</v>
      </c>
      <c r="AS16" s="387" t="e">
        <f t="shared" si="12"/>
        <v>#DIV/0!</v>
      </c>
      <c r="AT16" s="387"/>
      <c r="AU16" s="387" t="e">
        <f t="shared" si="13"/>
        <v>#DIV/0!</v>
      </c>
      <c r="AV16" s="387" t="e">
        <f t="shared" si="14"/>
        <v>#DIV/0!</v>
      </c>
      <c r="AW16" s="387"/>
      <c r="AX16" s="388"/>
      <c r="AY16" s="389" t="e">
        <f t="shared" si="21"/>
        <v>#DIV/0!</v>
      </c>
      <c r="AZ16" s="389" t="e">
        <f t="shared" si="22"/>
        <v>#DIV/0!</v>
      </c>
      <c r="BA16" s="390"/>
      <c r="BB16" s="390" t="e">
        <f t="shared" si="23"/>
        <v>#DIV/0!</v>
      </c>
      <c r="BC16" s="390" t="e">
        <f t="shared" si="24"/>
        <v>#DIV/0!</v>
      </c>
      <c r="BD16" s="391"/>
      <c r="BE16" s="391" t="e">
        <f t="shared" si="15"/>
        <v>#DIV/0!</v>
      </c>
      <c r="BF16" s="391" t="e">
        <f t="shared" si="16"/>
        <v>#DIV/0!</v>
      </c>
      <c r="BG16" s="391"/>
      <c r="BH16" s="391" t="e">
        <f t="shared" si="17"/>
        <v>#DIV/0!</v>
      </c>
      <c r="BI16" s="391" t="e">
        <f t="shared" si="18"/>
        <v>#DIV/0!</v>
      </c>
    </row>
    <row r="17" spans="1:61" s="162" customFormat="1" ht="22.5" customHeight="1">
      <c r="A17" s="375">
        <v>6</v>
      </c>
      <c r="B17" s="376" t="s">
        <v>74</v>
      </c>
      <c r="C17" s="346">
        <f t="shared" si="5"/>
        <v>0</v>
      </c>
      <c r="D17" s="377"/>
      <c r="E17" s="377"/>
      <c r="F17" s="346">
        <f t="shared" si="6"/>
        <v>0</v>
      </c>
      <c r="G17" s="377"/>
      <c r="H17" s="377"/>
      <c r="I17" s="365"/>
      <c r="J17" s="377"/>
      <c r="K17" s="377"/>
      <c r="L17" s="377"/>
      <c r="M17" s="365"/>
      <c r="N17" s="346">
        <f t="shared" si="7"/>
        <v>0</v>
      </c>
      <c r="O17" s="377"/>
      <c r="P17" s="377"/>
      <c r="Q17" s="366"/>
      <c r="R17" s="377"/>
      <c r="S17" s="377"/>
      <c r="T17" s="377"/>
      <c r="U17" s="346"/>
      <c r="V17" s="367"/>
      <c r="W17" s="365"/>
      <c r="X17" s="377"/>
      <c r="Y17" s="377"/>
      <c r="Z17" s="377"/>
      <c r="AA17" s="402"/>
      <c r="AB17" s="377"/>
      <c r="AC17" s="377"/>
      <c r="AD17" s="377"/>
      <c r="AE17" s="404"/>
      <c r="AF17" s="159" t="e">
        <f t="shared" si="1"/>
        <v>#DIV/0!</v>
      </c>
      <c r="AG17" s="159" t="e">
        <f t="shared" si="2"/>
        <v>#DIV/0!</v>
      </c>
      <c r="AH17" s="159"/>
      <c r="AI17" s="159" t="e">
        <f t="shared" si="19"/>
        <v>#DIV/0!</v>
      </c>
      <c r="AJ17" s="159" t="e">
        <f t="shared" si="20"/>
        <v>#DIV/0!</v>
      </c>
      <c r="AK17" s="159"/>
      <c r="AL17" s="159" t="e">
        <f t="shared" si="8"/>
        <v>#DIV/0!</v>
      </c>
      <c r="AM17" s="159" t="e">
        <f t="shared" si="8"/>
        <v>#DIV/0!</v>
      </c>
      <c r="AN17" s="159"/>
      <c r="AO17" s="159" t="e">
        <f t="shared" si="9"/>
        <v>#DIV/0!</v>
      </c>
      <c r="AP17" s="159" t="e">
        <f t="shared" si="10"/>
        <v>#DIV/0!</v>
      </c>
      <c r="AQ17" s="184"/>
      <c r="AR17" s="184" t="e">
        <f t="shared" si="11"/>
        <v>#DIV/0!</v>
      </c>
      <c r="AS17" s="184" t="e">
        <f t="shared" si="12"/>
        <v>#DIV/0!</v>
      </c>
      <c r="AT17" s="184"/>
      <c r="AU17" s="184" t="e">
        <f t="shared" si="13"/>
        <v>#DIV/0!</v>
      </c>
      <c r="AV17" s="184" t="e">
        <f t="shared" si="14"/>
        <v>#DIV/0!</v>
      </c>
      <c r="AW17" s="184"/>
      <c r="AX17" s="185"/>
      <c r="AY17" s="186" t="e">
        <f t="shared" si="21"/>
        <v>#DIV/0!</v>
      </c>
      <c r="AZ17" s="186" t="e">
        <f t="shared" si="22"/>
        <v>#DIV/0!</v>
      </c>
      <c r="BA17" s="161"/>
      <c r="BB17" s="161" t="e">
        <f t="shared" si="23"/>
        <v>#DIV/0!</v>
      </c>
      <c r="BC17" s="161" t="e">
        <f t="shared" si="24"/>
        <v>#DIV/0!</v>
      </c>
      <c r="BD17" s="187"/>
      <c r="BE17" s="187" t="e">
        <f t="shared" si="15"/>
        <v>#DIV/0!</v>
      </c>
      <c r="BF17" s="187" t="e">
        <f t="shared" si="16"/>
        <v>#DIV/0!</v>
      </c>
      <c r="BG17" s="187"/>
      <c r="BH17" s="187" t="e">
        <f t="shared" si="17"/>
        <v>#DIV/0!</v>
      </c>
      <c r="BI17" s="187" t="e">
        <f t="shared" si="18"/>
        <v>#DIV/0!</v>
      </c>
    </row>
    <row r="18" spans="1:61" s="15" customFormat="1" ht="22.5" customHeight="1">
      <c r="A18" s="375">
        <v>7</v>
      </c>
      <c r="B18" s="376" t="s">
        <v>135</v>
      </c>
      <c r="C18" s="346">
        <f t="shared" si="5"/>
        <v>0</v>
      </c>
      <c r="D18" s="381"/>
      <c r="E18" s="392"/>
      <c r="F18" s="346">
        <f t="shared" si="6"/>
        <v>0</v>
      </c>
      <c r="G18" s="392"/>
      <c r="H18" s="392"/>
      <c r="I18" s="365"/>
      <c r="J18" s="377"/>
      <c r="K18" s="392"/>
      <c r="L18" s="392"/>
      <c r="M18" s="365"/>
      <c r="N18" s="346">
        <f t="shared" si="7"/>
        <v>0</v>
      </c>
      <c r="O18" s="392"/>
      <c r="P18" s="392"/>
      <c r="Q18" s="366"/>
      <c r="R18" s="377"/>
      <c r="S18" s="392"/>
      <c r="T18" s="392"/>
      <c r="U18" s="346"/>
      <c r="V18" s="367"/>
      <c r="W18" s="365"/>
      <c r="X18" s="377"/>
      <c r="Y18" s="392"/>
      <c r="Z18" s="392"/>
      <c r="AA18" s="402"/>
      <c r="AB18" s="377"/>
      <c r="AC18" s="392"/>
      <c r="AD18" s="392"/>
      <c r="AE18" s="404"/>
      <c r="AF18" s="393" t="e">
        <f t="shared" si="1"/>
        <v>#DIV/0!</v>
      </c>
      <c r="AG18" s="393" t="e">
        <f t="shared" si="2"/>
        <v>#DIV/0!</v>
      </c>
      <c r="AH18" s="393"/>
      <c r="AI18" s="393" t="e">
        <f t="shared" si="19"/>
        <v>#DIV/0!</v>
      </c>
      <c r="AJ18" s="393" t="e">
        <f t="shared" si="20"/>
        <v>#DIV/0!</v>
      </c>
      <c r="AK18" s="393"/>
      <c r="AL18" s="393" t="e">
        <f t="shared" si="8"/>
        <v>#DIV/0!</v>
      </c>
      <c r="AM18" s="393" t="e">
        <f t="shared" si="8"/>
        <v>#DIV/0!</v>
      </c>
      <c r="AN18" s="393"/>
      <c r="AO18" s="393" t="e">
        <f t="shared" si="9"/>
        <v>#DIV/0!</v>
      </c>
      <c r="AP18" s="393" t="e">
        <f t="shared" si="10"/>
        <v>#DIV/0!</v>
      </c>
      <c r="AQ18" s="394"/>
      <c r="AR18" s="394" t="e">
        <f t="shared" si="11"/>
        <v>#DIV/0!</v>
      </c>
      <c r="AS18" s="394" t="e">
        <f t="shared" si="12"/>
        <v>#DIV/0!</v>
      </c>
      <c r="AT18" s="394"/>
      <c r="AU18" s="394" t="e">
        <f t="shared" si="13"/>
        <v>#DIV/0!</v>
      </c>
      <c r="AV18" s="394" t="e">
        <f t="shared" si="14"/>
        <v>#DIV/0!</v>
      </c>
      <c r="AW18" s="394"/>
      <c r="AX18" s="395"/>
      <c r="AY18" s="396" t="e">
        <f t="shared" si="21"/>
        <v>#DIV/0!</v>
      </c>
      <c r="AZ18" s="396" t="e">
        <f t="shared" si="22"/>
        <v>#DIV/0!</v>
      </c>
      <c r="BA18" s="397"/>
      <c r="BB18" s="397" t="e">
        <f t="shared" si="23"/>
        <v>#DIV/0!</v>
      </c>
      <c r="BC18" s="397" t="e">
        <f t="shared" si="24"/>
        <v>#DIV/0!</v>
      </c>
      <c r="BD18" s="398"/>
      <c r="BE18" s="398" t="e">
        <f t="shared" si="15"/>
        <v>#DIV/0!</v>
      </c>
      <c r="BF18" s="398" t="e">
        <f t="shared" si="16"/>
        <v>#DIV/0!</v>
      </c>
      <c r="BG18" s="398"/>
      <c r="BH18" s="398" t="e">
        <f t="shared" si="17"/>
        <v>#DIV/0!</v>
      </c>
      <c r="BI18" s="398" t="e">
        <f t="shared" si="18"/>
        <v>#DIV/0!</v>
      </c>
    </row>
    <row r="19" spans="1:61" s="162" customFormat="1" ht="22.5" customHeight="1">
      <c r="A19" s="375">
        <v>8</v>
      </c>
      <c r="B19" s="376" t="s">
        <v>134</v>
      </c>
      <c r="C19" s="346">
        <f t="shared" si="5"/>
        <v>0</v>
      </c>
      <c r="D19" s="377"/>
      <c r="E19" s="377"/>
      <c r="F19" s="346">
        <f t="shared" si="6"/>
        <v>0</v>
      </c>
      <c r="G19" s="377"/>
      <c r="H19" s="377"/>
      <c r="I19" s="365"/>
      <c r="J19" s="377"/>
      <c r="K19" s="377"/>
      <c r="L19" s="377"/>
      <c r="M19" s="365"/>
      <c r="N19" s="346">
        <f t="shared" si="7"/>
        <v>0</v>
      </c>
      <c r="O19" s="377"/>
      <c r="P19" s="377"/>
      <c r="Q19" s="366"/>
      <c r="R19" s="377"/>
      <c r="S19" s="377"/>
      <c r="T19" s="377"/>
      <c r="U19" s="346"/>
      <c r="V19" s="367"/>
      <c r="W19" s="365"/>
      <c r="X19" s="377"/>
      <c r="Y19" s="377"/>
      <c r="Z19" s="377"/>
      <c r="AA19" s="402"/>
      <c r="AB19" s="377"/>
      <c r="AC19" s="377"/>
      <c r="AD19" s="377"/>
      <c r="AE19" s="404"/>
      <c r="AF19" s="163" t="e">
        <f t="shared" si="1"/>
        <v>#DIV/0!</v>
      </c>
      <c r="AG19" s="163" t="e">
        <f t="shared" si="2"/>
        <v>#DIV/0!</v>
      </c>
      <c r="AH19" s="163"/>
      <c r="AI19" s="163" t="e">
        <f t="shared" si="19"/>
        <v>#DIV/0!</v>
      </c>
      <c r="AJ19" s="163" t="e">
        <f t="shared" si="20"/>
        <v>#DIV/0!</v>
      </c>
      <c r="AK19" s="159"/>
      <c r="AL19" s="159" t="e">
        <f>O19/G19</f>
        <v>#DIV/0!</v>
      </c>
      <c r="AM19" s="159" t="e">
        <f>P19/H19</f>
        <v>#DIV/0!</v>
      </c>
      <c r="AN19" s="159"/>
      <c r="AO19" s="163" t="e">
        <f t="shared" si="9"/>
        <v>#DIV/0!</v>
      </c>
      <c r="AP19" s="163" t="e">
        <f t="shared" si="10"/>
        <v>#DIV/0!</v>
      </c>
      <c r="AQ19" s="164"/>
      <c r="AR19" s="164" t="e">
        <f t="shared" si="11"/>
        <v>#DIV/0!</v>
      </c>
      <c r="AS19" s="164" t="e">
        <f t="shared" si="12"/>
        <v>#DIV/0!</v>
      </c>
      <c r="AT19" s="164"/>
      <c r="AU19" s="164" t="e">
        <f t="shared" si="13"/>
        <v>#DIV/0!</v>
      </c>
      <c r="AV19" s="164" t="e">
        <f t="shared" si="14"/>
        <v>#DIV/0!</v>
      </c>
      <c r="AW19" s="164"/>
      <c r="AX19" s="165"/>
      <c r="AY19" s="166" t="e">
        <f t="shared" si="21"/>
        <v>#DIV/0!</v>
      </c>
      <c r="AZ19" s="166" t="e">
        <f t="shared" si="22"/>
        <v>#DIV/0!</v>
      </c>
      <c r="BA19" s="168"/>
      <c r="BB19" s="168" t="e">
        <f t="shared" si="23"/>
        <v>#DIV/0!</v>
      </c>
      <c r="BC19" s="168" t="e">
        <f t="shared" si="24"/>
        <v>#DIV/0!</v>
      </c>
      <c r="BD19" s="167"/>
      <c r="BE19" s="167" t="e">
        <f t="shared" si="15"/>
        <v>#DIV/0!</v>
      </c>
      <c r="BF19" s="167" t="e">
        <f t="shared" si="16"/>
        <v>#DIV/0!</v>
      </c>
      <c r="BG19" s="167"/>
      <c r="BH19" s="167" t="e">
        <f t="shared" si="17"/>
        <v>#DIV/0!</v>
      </c>
      <c r="BI19" s="167" t="e">
        <f t="shared" si="18"/>
        <v>#DIV/0!</v>
      </c>
    </row>
    <row r="20" spans="1:61" s="162" customFormat="1" ht="22.5" customHeight="1">
      <c r="A20" s="375">
        <v>9</v>
      </c>
      <c r="B20" s="376" t="s">
        <v>133</v>
      </c>
      <c r="C20" s="346">
        <f t="shared" si="5"/>
        <v>0</v>
      </c>
      <c r="D20" s="377"/>
      <c r="E20" s="377"/>
      <c r="F20" s="346">
        <f t="shared" si="6"/>
        <v>0</v>
      </c>
      <c r="G20" s="377"/>
      <c r="H20" s="377"/>
      <c r="I20" s="365"/>
      <c r="J20" s="377"/>
      <c r="K20" s="377"/>
      <c r="L20" s="377"/>
      <c r="M20" s="365"/>
      <c r="N20" s="346">
        <f t="shared" si="7"/>
        <v>0</v>
      </c>
      <c r="O20" s="377"/>
      <c r="P20" s="377"/>
      <c r="Q20" s="366"/>
      <c r="R20" s="377"/>
      <c r="S20" s="377"/>
      <c r="T20" s="377"/>
      <c r="U20" s="346"/>
      <c r="V20" s="367"/>
      <c r="W20" s="365"/>
      <c r="X20" s="377"/>
      <c r="Y20" s="377"/>
      <c r="Z20" s="377"/>
      <c r="AA20" s="402"/>
      <c r="AB20" s="377"/>
      <c r="AC20" s="377"/>
      <c r="AD20" s="377"/>
      <c r="AE20" s="404"/>
      <c r="AF20" s="386" t="e">
        <f t="shared" si="1"/>
        <v>#DIV/0!</v>
      </c>
      <c r="AG20" s="386" t="e">
        <f t="shared" si="2"/>
        <v>#DIV/0!</v>
      </c>
      <c r="AH20" s="386"/>
      <c r="AI20" s="386" t="e">
        <f t="shared" si="19"/>
        <v>#DIV/0!</v>
      </c>
      <c r="AJ20" s="386" t="e">
        <f t="shared" si="20"/>
        <v>#DIV/0!</v>
      </c>
      <c r="AK20" s="386"/>
      <c r="AL20" s="386" t="e">
        <f aca="true" t="shared" si="25" ref="AL20:AM22">O20/D20</f>
        <v>#DIV/0!</v>
      </c>
      <c r="AM20" s="386" t="e">
        <f t="shared" si="25"/>
        <v>#DIV/0!</v>
      </c>
      <c r="AN20" s="386"/>
      <c r="AO20" s="386" t="e">
        <f t="shared" si="9"/>
        <v>#DIV/0!</v>
      </c>
      <c r="AP20" s="386" t="e">
        <f t="shared" si="10"/>
        <v>#DIV/0!</v>
      </c>
      <c r="AQ20" s="387"/>
      <c r="AR20" s="387" t="e">
        <f t="shared" si="11"/>
        <v>#DIV/0!</v>
      </c>
      <c r="AS20" s="387" t="e">
        <f t="shared" si="12"/>
        <v>#DIV/0!</v>
      </c>
      <c r="AT20" s="387"/>
      <c r="AU20" s="387" t="e">
        <f t="shared" si="13"/>
        <v>#DIV/0!</v>
      </c>
      <c r="AV20" s="387" t="e">
        <f t="shared" si="14"/>
        <v>#DIV/0!</v>
      </c>
      <c r="AW20" s="387"/>
      <c r="AX20" s="388"/>
      <c r="AY20" s="389" t="e">
        <f t="shared" si="21"/>
        <v>#DIV/0!</v>
      </c>
      <c r="AZ20" s="389" t="e">
        <f t="shared" si="22"/>
        <v>#DIV/0!</v>
      </c>
      <c r="BA20" s="390"/>
      <c r="BB20" s="390" t="e">
        <f t="shared" si="23"/>
        <v>#DIV/0!</v>
      </c>
      <c r="BC20" s="390" t="e">
        <f t="shared" si="24"/>
        <v>#DIV/0!</v>
      </c>
      <c r="BD20" s="391"/>
      <c r="BE20" s="391" t="e">
        <f t="shared" si="15"/>
        <v>#DIV/0!</v>
      </c>
      <c r="BF20" s="391" t="e">
        <f t="shared" si="16"/>
        <v>#DIV/0!</v>
      </c>
      <c r="BG20" s="391"/>
      <c r="BH20" s="391" t="e">
        <f t="shared" si="17"/>
        <v>#DIV/0!</v>
      </c>
      <c r="BI20" s="391" t="e">
        <f t="shared" si="18"/>
        <v>#DIV/0!</v>
      </c>
    </row>
    <row r="21" spans="1:61" s="129" customFormat="1" ht="22.5" customHeight="1">
      <c r="A21" s="375">
        <v>10</v>
      </c>
      <c r="B21" s="376" t="s">
        <v>132</v>
      </c>
      <c r="C21" s="346">
        <f t="shared" si="5"/>
        <v>0</v>
      </c>
      <c r="D21" s="377"/>
      <c r="E21" s="377"/>
      <c r="F21" s="346">
        <f t="shared" si="6"/>
        <v>0</v>
      </c>
      <c r="G21" s="377"/>
      <c r="H21" s="377"/>
      <c r="I21" s="365"/>
      <c r="J21" s="377"/>
      <c r="K21" s="377"/>
      <c r="L21" s="377"/>
      <c r="M21" s="365"/>
      <c r="N21" s="346">
        <f t="shared" si="7"/>
        <v>0</v>
      </c>
      <c r="O21" s="377"/>
      <c r="P21" s="377"/>
      <c r="Q21" s="366"/>
      <c r="R21" s="377"/>
      <c r="S21" s="377"/>
      <c r="T21" s="377"/>
      <c r="U21" s="346"/>
      <c r="V21" s="367"/>
      <c r="W21" s="365"/>
      <c r="X21" s="377"/>
      <c r="Y21" s="377"/>
      <c r="Z21" s="377"/>
      <c r="AA21" s="402"/>
      <c r="AB21" s="377"/>
      <c r="AC21" s="377"/>
      <c r="AD21" s="377"/>
      <c r="AE21" s="404"/>
      <c r="AF21" s="399" t="e">
        <f t="shared" si="1"/>
        <v>#DIV/0!</v>
      </c>
      <c r="AG21" s="399" t="e">
        <f t="shared" si="2"/>
        <v>#DIV/0!</v>
      </c>
      <c r="AH21" s="399"/>
      <c r="AI21" s="399" t="e">
        <f t="shared" si="19"/>
        <v>#DIV/0!</v>
      </c>
      <c r="AJ21" s="399" t="e">
        <f t="shared" si="20"/>
        <v>#DIV/0!</v>
      </c>
      <c r="AK21" s="399"/>
      <c r="AL21" s="399" t="e">
        <f t="shared" si="25"/>
        <v>#DIV/0!</v>
      </c>
      <c r="AM21" s="399" t="e">
        <f t="shared" si="25"/>
        <v>#DIV/0!</v>
      </c>
      <c r="AN21" s="399"/>
      <c r="AO21" s="399" t="e">
        <f t="shared" si="9"/>
        <v>#DIV/0!</v>
      </c>
      <c r="AP21" s="399" t="e">
        <f t="shared" si="10"/>
        <v>#DIV/0!</v>
      </c>
      <c r="AQ21" s="400"/>
      <c r="AR21" s="400" t="e">
        <f t="shared" si="11"/>
        <v>#DIV/0!</v>
      </c>
      <c r="AS21" s="400" t="e">
        <f t="shared" si="12"/>
        <v>#DIV/0!</v>
      </c>
      <c r="AT21" s="400"/>
      <c r="AU21" s="400" t="e">
        <f t="shared" si="13"/>
        <v>#DIV/0!</v>
      </c>
      <c r="AV21" s="400" t="e">
        <f t="shared" si="14"/>
        <v>#DIV/0!</v>
      </c>
      <c r="AW21" s="400"/>
      <c r="AX21" s="400"/>
      <c r="AY21" s="401" t="e">
        <f t="shared" si="21"/>
        <v>#DIV/0!</v>
      </c>
      <c r="AZ21" s="401" t="e">
        <f t="shared" si="22"/>
        <v>#DIV/0!</v>
      </c>
      <c r="BA21" s="401"/>
      <c r="BB21" s="401" t="e">
        <f t="shared" si="23"/>
        <v>#DIV/0!</v>
      </c>
      <c r="BC21" s="401" t="e">
        <f t="shared" si="24"/>
        <v>#DIV/0!</v>
      </c>
      <c r="BD21" s="398"/>
      <c r="BE21" s="398" t="e">
        <f t="shared" si="15"/>
        <v>#DIV/0!</v>
      </c>
      <c r="BF21" s="398" t="e">
        <f t="shared" si="16"/>
        <v>#DIV/0!</v>
      </c>
      <c r="BG21" s="398"/>
      <c r="BH21" s="398" t="e">
        <f t="shared" si="17"/>
        <v>#DIV/0!</v>
      </c>
      <c r="BI21" s="398" t="e">
        <f t="shared" si="18"/>
        <v>#DIV/0!</v>
      </c>
    </row>
    <row r="22" spans="1:61" s="162" customFormat="1" ht="22.5" customHeight="1">
      <c r="A22" s="375">
        <v>11</v>
      </c>
      <c r="B22" s="376" t="s">
        <v>131</v>
      </c>
      <c r="C22" s="346">
        <f t="shared" si="5"/>
        <v>0</v>
      </c>
      <c r="D22" s="377"/>
      <c r="E22" s="377"/>
      <c r="F22" s="346">
        <f t="shared" si="6"/>
        <v>0</v>
      </c>
      <c r="G22" s="377"/>
      <c r="H22" s="377"/>
      <c r="I22" s="365"/>
      <c r="J22" s="377"/>
      <c r="K22" s="377"/>
      <c r="L22" s="377"/>
      <c r="M22" s="365"/>
      <c r="N22" s="346">
        <f t="shared" si="7"/>
        <v>0</v>
      </c>
      <c r="O22" s="377"/>
      <c r="P22" s="377"/>
      <c r="Q22" s="366"/>
      <c r="R22" s="377"/>
      <c r="S22" s="377"/>
      <c r="T22" s="377"/>
      <c r="U22" s="346"/>
      <c r="V22" s="367"/>
      <c r="W22" s="365"/>
      <c r="X22" s="377"/>
      <c r="Y22" s="377"/>
      <c r="Z22" s="377"/>
      <c r="AA22" s="402"/>
      <c r="AB22" s="377"/>
      <c r="AC22" s="377"/>
      <c r="AD22" s="377"/>
      <c r="AE22" s="402"/>
      <c r="AF22" s="386" t="e">
        <f t="shared" si="1"/>
        <v>#DIV/0!</v>
      </c>
      <c r="AG22" s="386" t="e">
        <f t="shared" si="2"/>
        <v>#DIV/0!</v>
      </c>
      <c r="AH22" s="386"/>
      <c r="AI22" s="386" t="e">
        <f t="shared" si="19"/>
        <v>#DIV/0!</v>
      </c>
      <c r="AJ22" s="386" t="e">
        <f t="shared" si="20"/>
        <v>#DIV/0!</v>
      </c>
      <c r="AK22" s="386"/>
      <c r="AL22" s="386" t="e">
        <f t="shared" si="25"/>
        <v>#DIV/0!</v>
      </c>
      <c r="AM22" s="386" t="e">
        <f t="shared" si="25"/>
        <v>#DIV/0!</v>
      </c>
      <c r="AN22" s="386"/>
      <c r="AO22" s="386" t="e">
        <f t="shared" si="9"/>
        <v>#DIV/0!</v>
      </c>
      <c r="AP22" s="386" t="e">
        <f t="shared" si="10"/>
        <v>#DIV/0!</v>
      </c>
      <c r="AQ22" s="387"/>
      <c r="AR22" s="387" t="e">
        <f t="shared" si="11"/>
        <v>#DIV/0!</v>
      </c>
      <c r="AS22" s="387" t="e">
        <f t="shared" si="12"/>
        <v>#DIV/0!</v>
      </c>
      <c r="AT22" s="387"/>
      <c r="AU22" s="387" t="e">
        <f t="shared" si="13"/>
        <v>#DIV/0!</v>
      </c>
      <c r="AV22" s="387" t="e">
        <f t="shared" si="14"/>
        <v>#DIV/0!</v>
      </c>
      <c r="AW22" s="387"/>
      <c r="AX22" s="388"/>
      <c r="AY22" s="389" t="e">
        <f t="shared" si="21"/>
        <v>#DIV/0!</v>
      </c>
      <c r="AZ22" s="389" t="e">
        <f t="shared" si="22"/>
        <v>#DIV/0!</v>
      </c>
      <c r="BA22" s="390"/>
      <c r="BB22" s="390" t="e">
        <f t="shared" si="23"/>
        <v>#DIV/0!</v>
      </c>
      <c r="BC22" s="390" t="e">
        <f t="shared" si="24"/>
        <v>#DIV/0!</v>
      </c>
      <c r="BD22" s="391"/>
      <c r="BE22" s="391" t="e">
        <f t="shared" si="15"/>
        <v>#DIV/0!</v>
      </c>
      <c r="BF22" s="391" t="e">
        <f t="shared" si="16"/>
        <v>#DIV/0!</v>
      </c>
      <c r="BG22" s="391"/>
      <c r="BH22" s="391" t="e">
        <f t="shared" si="17"/>
        <v>#DIV/0!</v>
      </c>
      <c r="BI22" s="391" t="e">
        <f t="shared" si="18"/>
        <v>#DIV/0!</v>
      </c>
    </row>
    <row r="23" spans="7:60" ht="21" customHeight="1">
      <c r="G23" s="31"/>
      <c r="P23" s="51"/>
      <c r="Q23" s="51"/>
      <c r="R23" s="181"/>
      <c r="S23" s="51"/>
      <c r="T23" s="51"/>
      <c r="U23" s="51"/>
      <c r="V23" s="52"/>
      <c r="W23" s="52"/>
      <c r="X23" s="181"/>
      <c r="Y23" s="51"/>
      <c r="Z23" s="51"/>
      <c r="AA23" s="363"/>
      <c r="AB23" s="181"/>
      <c r="AC23" s="51"/>
      <c r="AD23" s="51"/>
      <c r="AE23" s="363"/>
      <c r="AF23" s="52"/>
      <c r="AG23" s="52"/>
      <c r="AJ23" s="82"/>
      <c r="AK23" s="53"/>
      <c r="AL23" s="53"/>
      <c r="AM23" s="53"/>
      <c r="AN23" s="53"/>
      <c r="AO23" s="53"/>
      <c r="AP23" s="53"/>
      <c r="AQ23" s="83"/>
      <c r="BD23" s="53"/>
      <c r="BE23" s="148"/>
      <c r="BF23" s="148"/>
      <c r="BG23" s="53"/>
      <c r="BH23" s="53"/>
    </row>
    <row r="24" spans="3:60" ht="15.75">
      <c r="C24" s="50" t="s">
        <v>144</v>
      </c>
      <c r="G24" s="31"/>
      <c r="P24" s="928" t="s">
        <v>199</v>
      </c>
      <c r="Q24" s="928"/>
      <c r="R24" s="928"/>
      <c r="S24" s="928"/>
      <c r="T24" s="928"/>
      <c r="U24" s="928"/>
      <c r="V24" s="928"/>
      <c r="W24" s="928"/>
      <c r="X24" s="928"/>
      <c r="Y24" s="928"/>
      <c r="Z24" s="928"/>
      <c r="AA24" s="928"/>
      <c r="AB24" s="928"/>
      <c r="AC24" s="928"/>
      <c r="AD24" s="928"/>
      <c r="AE24" s="928"/>
      <c r="AJ24" s="82"/>
      <c r="AK24" s="53"/>
      <c r="AL24" s="53"/>
      <c r="AM24" s="53"/>
      <c r="AN24" s="53"/>
      <c r="AO24" s="53"/>
      <c r="AP24" s="53"/>
      <c r="AQ24" s="83"/>
      <c r="BD24" s="53"/>
      <c r="BE24" s="148"/>
      <c r="BF24" s="148"/>
      <c r="BG24" s="53"/>
      <c r="BH24" s="53"/>
    </row>
    <row r="25" spans="3:60" ht="16.5">
      <c r="C25" s="34" t="s">
        <v>148</v>
      </c>
      <c r="G25" s="31"/>
      <c r="P25" s="866" t="s">
        <v>147</v>
      </c>
      <c r="Q25" s="866"/>
      <c r="R25" s="866"/>
      <c r="S25" s="866"/>
      <c r="T25" s="866"/>
      <c r="U25" s="866"/>
      <c r="V25" s="866"/>
      <c r="W25" s="866"/>
      <c r="X25" s="866"/>
      <c r="Y25" s="866"/>
      <c r="Z25" s="866"/>
      <c r="AA25" s="866"/>
      <c r="AB25" s="866"/>
      <c r="AC25" s="866"/>
      <c r="AD25" s="866"/>
      <c r="AE25" s="866"/>
      <c r="AJ25" s="82"/>
      <c r="AK25" s="53"/>
      <c r="AL25" s="53"/>
      <c r="AM25" s="53"/>
      <c r="AN25" s="53"/>
      <c r="AO25" s="53"/>
      <c r="AP25" s="53"/>
      <c r="AQ25" s="83"/>
      <c r="BD25" s="53"/>
      <c r="BE25" s="148"/>
      <c r="BF25" s="148"/>
      <c r="BG25" s="53"/>
      <c r="BH25" s="53"/>
    </row>
    <row r="26" spans="3:60" ht="15">
      <c r="C26" s="34" t="s">
        <v>145</v>
      </c>
      <c r="G26" s="31"/>
      <c r="AJ26" s="82"/>
      <c r="AK26" s="53"/>
      <c r="AL26" s="53"/>
      <c r="AM26" s="53"/>
      <c r="AN26" s="53"/>
      <c r="AO26" s="53"/>
      <c r="AP26" s="53"/>
      <c r="AQ26" s="83"/>
      <c r="BD26" s="53"/>
      <c r="BE26" s="148"/>
      <c r="BF26" s="148"/>
      <c r="BG26" s="53"/>
      <c r="BH26" s="53"/>
    </row>
    <row r="27" spans="3:60" ht="15">
      <c r="C27" s="34" t="s">
        <v>149</v>
      </c>
      <c r="G27" s="31"/>
      <c r="AJ27" s="82"/>
      <c r="AK27" s="53"/>
      <c r="AL27" s="53"/>
      <c r="AM27" s="53"/>
      <c r="AN27" s="53"/>
      <c r="AO27" s="53"/>
      <c r="AP27" s="53"/>
      <c r="AQ27" s="83"/>
      <c r="BD27" s="53"/>
      <c r="BE27" s="148"/>
      <c r="BF27" s="148"/>
      <c r="BG27" s="53"/>
      <c r="BH27" s="53"/>
    </row>
    <row r="28" spans="3:60" ht="15">
      <c r="C28" s="34" t="s">
        <v>146</v>
      </c>
      <c r="G28" s="31"/>
      <c r="AJ28" s="82"/>
      <c r="AK28" s="53"/>
      <c r="AL28" s="53"/>
      <c r="AM28" s="53"/>
      <c r="AN28" s="53"/>
      <c r="AO28" s="53"/>
      <c r="AP28" s="53"/>
      <c r="AQ28" s="83"/>
      <c r="BD28" s="53"/>
      <c r="BE28" s="148"/>
      <c r="BF28" s="148"/>
      <c r="BG28" s="53"/>
      <c r="BH28" s="53"/>
    </row>
    <row r="29" spans="3:60" ht="15">
      <c r="C29" s="34"/>
      <c r="G29" s="31"/>
      <c r="AJ29" s="82"/>
      <c r="AK29" s="53"/>
      <c r="AL29" s="53"/>
      <c r="AM29" s="53"/>
      <c r="AN29" s="53"/>
      <c r="AO29" s="53"/>
      <c r="AP29" s="53"/>
      <c r="AQ29" s="83"/>
      <c r="BD29" s="53"/>
      <c r="BE29" s="148"/>
      <c r="BF29" s="148"/>
      <c r="BG29" s="53"/>
      <c r="BH29" s="53"/>
    </row>
    <row r="30" spans="7:60" ht="15">
      <c r="G30" s="31"/>
      <c r="AJ30" s="82"/>
      <c r="AK30" s="53"/>
      <c r="AL30" s="53"/>
      <c r="AM30" s="53"/>
      <c r="AN30" s="53"/>
      <c r="AO30" s="53"/>
      <c r="AP30" s="53"/>
      <c r="AQ30" s="83"/>
      <c r="BD30" s="53"/>
      <c r="BE30" s="148"/>
      <c r="BF30" s="148"/>
      <c r="BG30" s="53"/>
      <c r="BH30" s="53"/>
    </row>
    <row r="31" spans="7:60" ht="15">
      <c r="G31" s="31"/>
      <c r="AJ31" s="82"/>
      <c r="AK31" s="53"/>
      <c r="AL31" s="53"/>
      <c r="AM31" s="53"/>
      <c r="AN31" s="53"/>
      <c r="AO31" s="53"/>
      <c r="AP31" s="53"/>
      <c r="AQ31" s="83"/>
      <c r="BD31" s="53"/>
      <c r="BE31" s="148"/>
      <c r="BF31" s="148"/>
      <c r="BG31" s="53"/>
      <c r="BH31" s="53"/>
    </row>
    <row r="32" spans="7:60" ht="15">
      <c r="G32" s="31"/>
      <c r="AJ32" s="82"/>
      <c r="AK32" s="53"/>
      <c r="AL32" s="53"/>
      <c r="AM32" s="53"/>
      <c r="AN32" s="53"/>
      <c r="AO32" s="53"/>
      <c r="AP32" s="53"/>
      <c r="AQ32" s="83"/>
      <c r="BD32" s="53"/>
      <c r="BE32" s="148"/>
      <c r="BF32" s="148"/>
      <c r="BG32" s="53"/>
      <c r="BH32" s="53"/>
    </row>
    <row r="33" spans="7:60" ht="15">
      <c r="G33" s="31"/>
      <c r="AJ33" s="82"/>
      <c r="AK33" s="53"/>
      <c r="AL33" s="53"/>
      <c r="AM33" s="53"/>
      <c r="AN33" s="53"/>
      <c r="AO33" s="53"/>
      <c r="AP33" s="53"/>
      <c r="AQ33" s="83"/>
      <c r="BD33" s="53"/>
      <c r="BE33" s="148"/>
      <c r="BF33" s="148"/>
      <c r="BG33" s="53"/>
      <c r="BH33" s="53"/>
    </row>
    <row r="34" spans="7:60" ht="15">
      <c r="G34" s="31"/>
      <c r="AJ34" s="82"/>
      <c r="AK34" s="53"/>
      <c r="AL34" s="53"/>
      <c r="AM34" s="53"/>
      <c r="AN34" s="53"/>
      <c r="AO34" s="53"/>
      <c r="AP34" s="53"/>
      <c r="AQ34" s="83"/>
      <c r="BD34" s="53"/>
      <c r="BE34" s="148"/>
      <c r="BF34" s="148"/>
      <c r="BG34" s="53"/>
      <c r="BH34" s="53"/>
    </row>
    <row r="35" spans="7:60" ht="15">
      <c r="G35" s="31"/>
      <c r="AJ35" s="82"/>
      <c r="AK35" s="53"/>
      <c r="AL35" s="53"/>
      <c r="AM35" s="53"/>
      <c r="AN35" s="53"/>
      <c r="AO35" s="53"/>
      <c r="AP35" s="53"/>
      <c r="AQ35" s="83"/>
      <c r="BD35" s="53"/>
      <c r="BE35" s="148"/>
      <c r="BF35" s="148"/>
      <c r="BG35" s="53"/>
      <c r="BH35" s="53"/>
    </row>
    <row r="36" spans="7:60" ht="15">
      <c r="G36" s="31"/>
      <c r="AJ36" s="82"/>
      <c r="AK36" s="53"/>
      <c r="AL36" s="53"/>
      <c r="AM36" s="53"/>
      <c r="AN36" s="53"/>
      <c r="AO36" s="53"/>
      <c r="AP36" s="53"/>
      <c r="AQ36" s="83"/>
      <c r="BD36" s="53"/>
      <c r="BE36" s="148"/>
      <c r="BF36" s="148"/>
      <c r="BG36" s="53"/>
      <c r="BH36" s="53"/>
    </row>
    <row r="37" spans="7:60" ht="15">
      <c r="G37" s="31"/>
      <c r="AJ37" s="82"/>
      <c r="AK37" s="53"/>
      <c r="AL37" s="53"/>
      <c r="AM37" s="53"/>
      <c r="AN37" s="53"/>
      <c r="AO37" s="53"/>
      <c r="AP37" s="53"/>
      <c r="AQ37" s="83"/>
      <c r="BD37" s="53"/>
      <c r="BE37" s="148"/>
      <c r="BF37" s="148"/>
      <c r="BG37" s="53"/>
      <c r="BH37" s="53"/>
    </row>
    <row r="38" spans="7:60" ht="15">
      <c r="G38" s="31"/>
      <c r="AJ38" s="82"/>
      <c r="AK38" s="53"/>
      <c r="AL38" s="53"/>
      <c r="AM38" s="53"/>
      <c r="AN38" s="53"/>
      <c r="AO38" s="53"/>
      <c r="AP38" s="53"/>
      <c r="AQ38" s="83"/>
      <c r="BD38" s="53"/>
      <c r="BE38" s="148"/>
      <c r="BF38" s="148"/>
      <c r="BG38" s="53"/>
      <c r="BH38" s="53"/>
    </row>
    <row r="39" spans="7:60" ht="15">
      <c r="G39" s="31"/>
      <c r="AJ39" s="82"/>
      <c r="AK39" s="53"/>
      <c r="AL39" s="53"/>
      <c r="AM39" s="53"/>
      <c r="AN39" s="53"/>
      <c r="AO39" s="53"/>
      <c r="AP39" s="53"/>
      <c r="AQ39" s="83"/>
      <c r="BD39" s="53"/>
      <c r="BE39" s="148"/>
      <c r="BF39" s="148"/>
      <c r="BG39" s="53"/>
      <c r="BH39" s="53"/>
    </row>
    <row r="40" spans="7:60" ht="15">
      <c r="G40" s="31"/>
      <c r="AJ40" s="82"/>
      <c r="AK40" s="53"/>
      <c r="AL40" s="53"/>
      <c r="AM40" s="53"/>
      <c r="AN40" s="53"/>
      <c r="AO40" s="53"/>
      <c r="AP40" s="53"/>
      <c r="AQ40" s="83"/>
      <c r="BD40" s="53"/>
      <c r="BE40" s="148"/>
      <c r="BF40" s="148"/>
      <c r="BG40" s="53"/>
      <c r="BH40" s="53"/>
    </row>
    <row r="41" spans="7:60" ht="15">
      <c r="G41" s="31"/>
      <c r="AJ41" s="82"/>
      <c r="AK41" s="53"/>
      <c r="AL41" s="53"/>
      <c r="AM41" s="53"/>
      <c r="AN41" s="53"/>
      <c r="AO41" s="53"/>
      <c r="AP41" s="53"/>
      <c r="AQ41" s="83"/>
      <c r="BD41" s="53"/>
      <c r="BE41" s="148"/>
      <c r="BF41" s="148"/>
      <c r="BG41" s="53"/>
      <c r="BH41" s="53"/>
    </row>
    <row r="42" spans="7:60" ht="15">
      <c r="G42" s="31"/>
      <c r="AJ42" s="82"/>
      <c r="AK42" s="53"/>
      <c r="AL42" s="53"/>
      <c r="AM42" s="53"/>
      <c r="AN42" s="53"/>
      <c r="AO42" s="53"/>
      <c r="AP42" s="53"/>
      <c r="AQ42" s="83"/>
      <c r="BD42" s="53"/>
      <c r="BE42" s="148"/>
      <c r="BF42" s="148"/>
      <c r="BG42" s="53"/>
      <c r="BH42" s="53"/>
    </row>
    <row r="43" spans="7:60" ht="15">
      <c r="G43" s="31"/>
      <c r="AJ43" s="82"/>
      <c r="AK43" s="53"/>
      <c r="AL43" s="53"/>
      <c r="AM43" s="53"/>
      <c r="AN43" s="53"/>
      <c r="AO43" s="53"/>
      <c r="AP43" s="53"/>
      <c r="AQ43" s="83"/>
      <c r="BD43" s="53"/>
      <c r="BE43" s="148"/>
      <c r="BF43" s="149"/>
      <c r="BG43" s="53"/>
      <c r="BH43" s="53"/>
    </row>
    <row r="44" spans="7:60" ht="15">
      <c r="G44" s="31"/>
      <c r="AJ44" s="82"/>
      <c r="AK44" s="53"/>
      <c r="AL44" s="53"/>
      <c r="AM44" s="53"/>
      <c r="AN44" s="53"/>
      <c r="AO44" s="53"/>
      <c r="AP44" s="53"/>
      <c r="AQ44" s="83"/>
      <c r="BD44" s="53"/>
      <c r="BE44" s="148"/>
      <c r="BF44" s="149"/>
      <c r="BG44" s="53"/>
      <c r="BH44" s="53"/>
    </row>
    <row r="45" spans="7:60" ht="15">
      <c r="G45" s="31"/>
      <c r="AJ45" s="82"/>
      <c r="AK45" s="53"/>
      <c r="AL45" s="53"/>
      <c r="AM45" s="53"/>
      <c r="AN45" s="53"/>
      <c r="AO45" s="53"/>
      <c r="AP45" s="53"/>
      <c r="AQ45" s="83"/>
      <c r="BD45" s="53"/>
      <c r="BE45" s="148"/>
      <c r="BF45" s="149"/>
      <c r="BG45" s="53"/>
      <c r="BH45" s="53"/>
    </row>
    <row r="46" spans="7:60" ht="15">
      <c r="G46" s="31"/>
      <c r="AJ46" s="82"/>
      <c r="AK46" s="53"/>
      <c r="AL46" s="53"/>
      <c r="AM46" s="53"/>
      <c r="AN46" s="53"/>
      <c r="AO46" s="53"/>
      <c r="AP46" s="53"/>
      <c r="AQ46" s="83"/>
      <c r="BD46" s="53"/>
      <c r="BE46" s="148"/>
      <c r="BF46" s="53"/>
      <c r="BG46" s="53"/>
      <c r="BH46" s="53"/>
    </row>
    <row r="47" spans="7:60" ht="15">
      <c r="G47" s="31"/>
      <c r="AJ47" s="82"/>
      <c r="AK47" s="53"/>
      <c r="AL47" s="53"/>
      <c r="AM47" s="53"/>
      <c r="AN47" s="53"/>
      <c r="AO47" s="53"/>
      <c r="AP47" s="53"/>
      <c r="AQ47" s="83"/>
      <c r="BD47" s="53"/>
      <c r="BE47" s="148"/>
      <c r="BF47" s="53"/>
      <c r="BG47" s="53"/>
      <c r="BH47" s="53"/>
    </row>
    <row r="48" spans="7:60" ht="15">
      <c r="G48" s="31"/>
      <c r="AJ48" s="82"/>
      <c r="AK48" s="53"/>
      <c r="AL48" s="53"/>
      <c r="AM48" s="53"/>
      <c r="AN48" s="53"/>
      <c r="AO48" s="53"/>
      <c r="AP48" s="53"/>
      <c r="AQ48" s="83"/>
      <c r="BD48" s="53"/>
      <c r="BE48" s="148"/>
      <c r="BF48" s="53"/>
      <c r="BG48" s="53"/>
      <c r="BH48" s="53"/>
    </row>
    <row r="49" spans="7:60" ht="15">
      <c r="G49" s="31"/>
      <c r="AJ49" s="82"/>
      <c r="AK49" s="53"/>
      <c r="AL49" s="53"/>
      <c r="AM49" s="53"/>
      <c r="AN49" s="53"/>
      <c r="AO49" s="53"/>
      <c r="AP49" s="53"/>
      <c r="AQ49" s="83"/>
      <c r="BD49" s="53"/>
      <c r="BE49" s="148"/>
      <c r="BF49" s="53"/>
      <c r="BG49" s="53"/>
      <c r="BH49" s="53"/>
    </row>
    <row r="50" spans="7:60" ht="15">
      <c r="G50" s="31"/>
      <c r="AJ50" s="82"/>
      <c r="AK50" s="53"/>
      <c r="AL50" s="53"/>
      <c r="AM50" s="53"/>
      <c r="AN50" s="53"/>
      <c r="AO50" s="53"/>
      <c r="AP50" s="53"/>
      <c r="AQ50" s="83"/>
      <c r="BD50" s="53"/>
      <c r="BE50" s="148"/>
      <c r="BF50" s="53"/>
      <c r="BG50" s="53"/>
      <c r="BH50" s="53"/>
    </row>
    <row r="51" spans="7:60" ht="15">
      <c r="G51" s="31"/>
      <c r="AJ51" s="82"/>
      <c r="AK51" s="53"/>
      <c r="AL51" s="53"/>
      <c r="AM51" s="53"/>
      <c r="AN51" s="53"/>
      <c r="AO51" s="53"/>
      <c r="AP51" s="53"/>
      <c r="AQ51" s="83"/>
      <c r="BD51" s="53"/>
      <c r="BE51" s="148"/>
      <c r="BF51" s="53"/>
      <c r="BG51" s="53"/>
      <c r="BH51" s="53"/>
    </row>
    <row r="52" spans="7:60" ht="15">
      <c r="G52" s="31"/>
      <c r="AJ52" s="82"/>
      <c r="AK52" s="53"/>
      <c r="AL52" s="53"/>
      <c r="AM52" s="53"/>
      <c r="AN52" s="53"/>
      <c r="AO52" s="53"/>
      <c r="AP52" s="53"/>
      <c r="AQ52" s="83"/>
      <c r="BD52" s="53"/>
      <c r="BE52" s="148"/>
      <c r="BF52" s="53"/>
      <c r="BG52" s="53"/>
      <c r="BH52" s="53"/>
    </row>
    <row r="53" spans="7:60" ht="15">
      <c r="G53" s="31"/>
      <c r="AJ53" s="82"/>
      <c r="AK53" s="53"/>
      <c r="AL53" s="53"/>
      <c r="AM53" s="53"/>
      <c r="AN53" s="53"/>
      <c r="AO53" s="53"/>
      <c r="AP53" s="53"/>
      <c r="AQ53" s="83"/>
      <c r="BD53" s="53"/>
      <c r="BE53" s="148"/>
      <c r="BF53" s="53"/>
      <c r="BG53" s="53"/>
      <c r="BH53" s="53"/>
    </row>
    <row r="54" spans="7:60" ht="15">
      <c r="G54" s="31"/>
      <c r="AJ54" s="82"/>
      <c r="AK54" s="53"/>
      <c r="AL54" s="53"/>
      <c r="AM54" s="53"/>
      <c r="AN54" s="53"/>
      <c r="AO54" s="53"/>
      <c r="AP54" s="53"/>
      <c r="AQ54" s="83"/>
      <c r="BD54" s="53"/>
      <c r="BE54" s="148"/>
      <c r="BF54" s="53"/>
      <c r="BG54" s="53"/>
      <c r="BH54" s="53"/>
    </row>
    <row r="55" spans="7:60" ht="15">
      <c r="G55" s="31"/>
      <c r="AJ55" s="82"/>
      <c r="AK55" s="53"/>
      <c r="AL55" s="53"/>
      <c r="AM55" s="53"/>
      <c r="AN55" s="53"/>
      <c r="AO55" s="53"/>
      <c r="AP55" s="53"/>
      <c r="AQ55" s="83"/>
      <c r="BD55" s="53"/>
      <c r="BE55" s="148"/>
      <c r="BF55" s="53"/>
      <c r="BG55" s="53"/>
      <c r="BH55" s="53"/>
    </row>
    <row r="56" spans="7:60" ht="15">
      <c r="G56" s="31"/>
      <c r="AJ56" s="82"/>
      <c r="AK56" s="53"/>
      <c r="AL56" s="53"/>
      <c r="AM56" s="53"/>
      <c r="AN56" s="53"/>
      <c r="AO56" s="53"/>
      <c r="AP56" s="53"/>
      <c r="AQ56" s="83"/>
      <c r="BD56" s="53"/>
      <c r="BE56" s="148"/>
      <c r="BF56" s="53"/>
      <c r="BG56" s="53"/>
      <c r="BH56" s="53"/>
    </row>
    <row r="57" spans="7:60" ht="15">
      <c r="G57" s="31"/>
      <c r="AJ57" s="82"/>
      <c r="AK57" s="53"/>
      <c r="AL57" s="53"/>
      <c r="AM57" s="53"/>
      <c r="AN57" s="53"/>
      <c r="AO57" s="53"/>
      <c r="AP57" s="53"/>
      <c r="AQ57" s="83"/>
      <c r="BD57" s="53"/>
      <c r="BE57" s="148"/>
      <c r="BF57" s="53"/>
      <c r="BG57" s="53"/>
      <c r="BH57" s="53"/>
    </row>
    <row r="58" spans="7:60" ht="15">
      <c r="G58" s="31"/>
      <c r="AJ58" s="82"/>
      <c r="AK58" s="53"/>
      <c r="AL58" s="53"/>
      <c r="AM58" s="53"/>
      <c r="AN58" s="53"/>
      <c r="AO58" s="53"/>
      <c r="AP58" s="53"/>
      <c r="AQ58" s="83"/>
      <c r="BD58" s="53"/>
      <c r="BE58" s="148"/>
      <c r="BF58" s="53"/>
      <c r="BG58" s="53"/>
      <c r="BH58" s="53"/>
    </row>
    <row r="59" spans="7:60" ht="15">
      <c r="G59" s="31"/>
      <c r="AJ59" s="82"/>
      <c r="AK59" s="53"/>
      <c r="AL59" s="53"/>
      <c r="AM59" s="53"/>
      <c r="AN59" s="53"/>
      <c r="AO59" s="53"/>
      <c r="AP59" s="53"/>
      <c r="AQ59" s="83"/>
      <c r="BD59" s="53"/>
      <c r="BE59" s="148"/>
      <c r="BF59" s="53"/>
      <c r="BG59" s="53"/>
      <c r="BH59" s="53"/>
    </row>
    <row r="60" spans="7:60" ht="15">
      <c r="G60" s="31"/>
      <c r="AJ60" s="82"/>
      <c r="AK60" s="53"/>
      <c r="AL60" s="53"/>
      <c r="AM60" s="53"/>
      <c r="AN60" s="53"/>
      <c r="AO60" s="53"/>
      <c r="AP60" s="53"/>
      <c r="AQ60" s="83"/>
      <c r="BD60" s="53"/>
      <c r="BE60" s="148"/>
      <c r="BF60" s="53"/>
      <c r="BG60" s="53"/>
      <c r="BH60" s="53"/>
    </row>
    <row r="61" spans="7:60" ht="15">
      <c r="G61" s="31"/>
      <c r="AJ61" s="82"/>
      <c r="AK61" s="53"/>
      <c r="AL61" s="53"/>
      <c r="AM61" s="53"/>
      <c r="AN61" s="53"/>
      <c r="AO61" s="53"/>
      <c r="AP61" s="53"/>
      <c r="AQ61" s="83"/>
      <c r="BD61" s="53"/>
      <c r="BE61" s="148"/>
      <c r="BF61" s="53"/>
      <c r="BG61" s="53"/>
      <c r="BH61" s="53"/>
    </row>
    <row r="62" spans="7:60" ht="15">
      <c r="G62" s="31"/>
      <c r="AJ62" s="82"/>
      <c r="AK62" s="53"/>
      <c r="AL62" s="53"/>
      <c r="AM62" s="53"/>
      <c r="AN62" s="53"/>
      <c r="AO62" s="53"/>
      <c r="AP62" s="53"/>
      <c r="AQ62" s="83"/>
      <c r="BD62" s="53"/>
      <c r="BE62" s="148"/>
      <c r="BF62" s="53"/>
      <c r="BG62" s="53"/>
      <c r="BH62" s="53"/>
    </row>
    <row r="63" spans="7:60" ht="15">
      <c r="G63" s="31"/>
      <c r="AJ63" s="82"/>
      <c r="AK63" s="53"/>
      <c r="AL63" s="53"/>
      <c r="AM63" s="53"/>
      <c r="AN63" s="53"/>
      <c r="AO63" s="53"/>
      <c r="AP63" s="53"/>
      <c r="AQ63" s="83"/>
      <c r="BD63" s="53"/>
      <c r="BE63" s="148"/>
      <c r="BF63" s="53"/>
      <c r="BG63" s="53"/>
      <c r="BH63" s="53"/>
    </row>
    <row r="64" spans="7:60" ht="15">
      <c r="G64" s="31"/>
      <c r="AJ64" s="82"/>
      <c r="AK64" s="53"/>
      <c r="AL64" s="53"/>
      <c r="AM64" s="53"/>
      <c r="AN64" s="53"/>
      <c r="AO64" s="53"/>
      <c r="AP64" s="53"/>
      <c r="AQ64" s="83"/>
      <c r="BD64" s="53"/>
      <c r="BE64" s="148"/>
      <c r="BF64" s="53"/>
      <c r="BG64" s="53"/>
      <c r="BH64" s="53"/>
    </row>
    <row r="65" spans="7:60" ht="15">
      <c r="G65" s="31"/>
      <c r="AJ65" s="82"/>
      <c r="AK65" s="53"/>
      <c r="AL65" s="53"/>
      <c r="AM65" s="53"/>
      <c r="AN65" s="53"/>
      <c r="AO65" s="53"/>
      <c r="AP65" s="53"/>
      <c r="AQ65" s="83"/>
      <c r="BD65" s="53"/>
      <c r="BE65" s="148"/>
      <c r="BF65" s="53"/>
      <c r="BG65" s="53"/>
      <c r="BH65" s="53"/>
    </row>
    <row r="66" spans="7:60" ht="15">
      <c r="G66" s="31"/>
      <c r="AJ66" s="82"/>
      <c r="AK66" s="53"/>
      <c r="AL66" s="53"/>
      <c r="AM66" s="53"/>
      <c r="AN66" s="53"/>
      <c r="AO66" s="53"/>
      <c r="AP66" s="53"/>
      <c r="AQ66" s="83"/>
      <c r="BD66" s="53"/>
      <c r="BE66" s="148"/>
      <c r="BF66" s="53"/>
      <c r="BG66" s="53"/>
      <c r="BH66" s="53"/>
    </row>
    <row r="67" spans="7:60" ht="15">
      <c r="G67" s="31"/>
      <c r="AJ67" s="82"/>
      <c r="AK67" s="53"/>
      <c r="AL67" s="53"/>
      <c r="AM67" s="53"/>
      <c r="AN67" s="53"/>
      <c r="AO67" s="53"/>
      <c r="AP67" s="53"/>
      <c r="AQ67" s="83"/>
      <c r="BD67" s="53"/>
      <c r="BE67" s="148"/>
      <c r="BF67" s="53"/>
      <c r="BG67" s="53"/>
      <c r="BH67" s="53"/>
    </row>
    <row r="68" spans="7:60" ht="15">
      <c r="G68" s="31"/>
      <c r="AJ68" s="82"/>
      <c r="AK68" s="53"/>
      <c r="AL68" s="53"/>
      <c r="AM68" s="53"/>
      <c r="AN68" s="53"/>
      <c r="AO68" s="53"/>
      <c r="AP68" s="53"/>
      <c r="AQ68" s="83"/>
      <c r="BD68" s="53"/>
      <c r="BE68" s="148"/>
      <c r="BF68" s="53"/>
      <c r="BG68" s="53"/>
      <c r="BH68" s="53"/>
    </row>
    <row r="69" spans="7:60" ht="15">
      <c r="G69" s="31"/>
      <c r="AJ69" s="82"/>
      <c r="AK69" s="53"/>
      <c r="AL69" s="53"/>
      <c r="AM69" s="53"/>
      <c r="AN69" s="53"/>
      <c r="AO69" s="53"/>
      <c r="AP69" s="53"/>
      <c r="AQ69" s="83"/>
      <c r="BD69" s="53"/>
      <c r="BE69" s="148"/>
      <c r="BF69" s="53"/>
      <c r="BG69" s="53"/>
      <c r="BH69" s="53"/>
    </row>
    <row r="70" spans="7:60" ht="15">
      <c r="G70" s="31"/>
      <c r="AJ70" s="82"/>
      <c r="AK70" s="53"/>
      <c r="AL70" s="53"/>
      <c r="AM70" s="53"/>
      <c r="AN70" s="53"/>
      <c r="AO70" s="53"/>
      <c r="AP70" s="53"/>
      <c r="AQ70" s="83"/>
      <c r="BD70" s="53"/>
      <c r="BE70" s="148"/>
      <c r="BF70" s="53"/>
      <c r="BG70" s="53"/>
      <c r="BH70" s="53"/>
    </row>
    <row r="71" spans="7:60" ht="15">
      <c r="G71" s="31"/>
      <c r="AJ71" s="82"/>
      <c r="AK71" s="53"/>
      <c r="AL71" s="53"/>
      <c r="AM71" s="53"/>
      <c r="AN71" s="53"/>
      <c r="AO71" s="53"/>
      <c r="AP71" s="53"/>
      <c r="AQ71" s="83"/>
      <c r="BD71" s="53"/>
      <c r="BE71" s="148"/>
      <c r="BF71" s="53"/>
      <c r="BG71" s="53"/>
      <c r="BH71" s="53"/>
    </row>
    <row r="72" spans="7:60" ht="15">
      <c r="G72" s="31"/>
      <c r="AJ72" s="82"/>
      <c r="AK72" s="53"/>
      <c r="AL72" s="53"/>
      <c r="AM72" s="53"/>
      <c r="AN72" s="53"/>
      <c r="AO72" s="53"/>
      <c r="AP72" s="53"/>
      <c r="AQ72" s="83"/>
      <c r="BD72" s="53"/>
      <c r="BE72" s="148"/>
      <c r="BF72" s="53"/>
      <c r="BG72" s="53"/>
      <c r="BH72" s="53"/>
    </row>
    <row r="73" spans="7:60" ht="15">
      <c r="G73" s="31"/>
      <c r="AJ73" s="82"/>
      <c r="AK73" s="53"/>
      <c r="AL73" s="53"/>
      <c r="AM73" s="53"/>
      <c r="AN73" s="53"/>
      <c r="AO73" s="53"/>
      <c r="AP73" s="53"/>
      <c r="AQ73" s="83"/>
      <c r="BD73" s="53"/>
      <c r="BE73" s="148"/>
      <c r="BF73" s="53"/>
      <c r="BG73" s="53"/>
      <c r="BH73" s="53"/>
    </row>
    <row r="74" spans="7:60" ht="15">
      <c r="G74" s="31"/>
      <c r="AJ74" s="82"/>
      <c r="AK74" s="53"/>
      <c r="AL74" s="53"/>
      <c r="AM74" s="53"/>
      <c r="AN74" s="53"/>
      <c r="AO74" s="53"/>
      <c r="AP74" s="53"/>
      <c r="AQ74" s="83"/>
      <c r="BD74" s="53"/>
      <c r="BE74" s="148"/>
      <c r="BF74" s="53"/>
      <c r="BG74" s="53"/>
      <c r="BH74" s="53"/>
    </row>
    <row r="75" spans="7:60" ht="15">
      <c r="G75" s="31"/>
      <c r="AJ75" s="82"/>
      <c r="AK75" s="53"/>
      <c r="AL75" s="53"/>
      <c r="AM75" s="53"/>
      <c r="AN75" s="53"/>
      <c r="AO75" s="53"/>
      <c r="AP75" s="53"/>
      <c r="AQ75" s="83"/>
      <c r="BD75" s="53"/>
      <c r="BE75" s="148"/>
      <c r="BF75" s="53"/>
      <c r="BG75" s="53"/>
      <c r="BH75" s="53"/>
    </row>
    <row r="76" spans="7:60" ht="15">
      <c r="G76" s="31"/>
      <c r="AJ76" s="82"/>
      <c r="AK76" s="53"/>
      <c r="AL76" s="53"/>
      <c r="AM76" s="53"/>
      <c r="AN76" s="53"/>
      <c r="AO76" s="53"/>
      <c r="AP76" s="53"/>
      <c r="AQ76" s="83"/>
      <c r="BD76" s="53"/>
      <c r="BE76" s="148"/>
      <c r="BF76" s="53"/>
      <c r="BG76" s="53"/>
      <c r="BH76" s="53"/>
    </row>
    <row r="77" spans="7:60" ht="15">
      <c r="G77" s="31"/>
      <c r="AJ77" s="82"/>
      <c r="AK77" s="53"/>
      <c r="AL77" s="53"/>
      <c r="AM77" s="53"/>
      <c r="AN77" s="53"/>
      <c r="AO77" s="53"/>
      <c r="AP77" s="53"/>
      <c r="AQ77" s="83"/>
      <c r="BD77" s="53"/>
      <c r="BE77" s="148"/>
      <c r="BF77" s="53"/>
      <c r="BG77" s="53"/>
      <c r="BH77" s="53"/>
    </row>
    <row r="78" spans="7:60" ht="15">
      <c r="G78" s="31"/>
      <c r="AJ78" s="82"/>
      <c r="AK78" s="53"/>
      <c r="AL78" s="53"/>
      <c r="AM78" s="53"/>
      <c r="AN78" s="53"/>
      <c r="AO78" s="53"/>
      <c r="AP78" s="53"/>
      <c r="AQ78" s="83"/>
      <c r="BD78" s="53"/>
      <c r="BE78" s="148"/>
      <c r="BF78" s="53"/>
      <c r="BG78" s="53"/>
      <c r="BH78" s="53"/>
    </row>
    <row r="79" spans="7:60" ht="15">
      <c r="G79" s="31"/>
      <c r="AJ79" s="82"/>
      <c r="AK79" s="53"/>
      <c r="AL79" s="53"/>
      <c r="AM79" s="53"/>
      <c r="AN79" s="53"/>
      <c r="AO79" s="53"/>
      <c r="AP79" s="53"/>
      <c r="AQ79" s="83"/>
      <c r="BD79" s="53"/>
      <c r="BE79" s="148"/>
      <c r="BF79" s="53"/>
      <c r="BG79" s="53"/>
      <c r="BH79" s="53"/>
    </row>
    <row r="80" spans="7:60" ht="15">
      <c r="G80" s="31"/>
      <c r="AJ80" s="82"/>
      <c r="AK80" s="53"/>
      <c r="AL80" s="53"/>
      <c r="AM80" s="53"/>
      <c r="AN80" s="53"/>
      <c r="AO80" s="53"/>
      <c r="AP80" s="53"/>
      <c r="AQ80" s="83"/>
      <c r="BD80" s="53"/>
      <c r="BE80" s="148"/>
      <c r="BF80" s="53"/>
      <c r="BG80" s="53"/>
      <c r="BH80" s="53"/>
    </row>
    <row r="81" spans="7:60" ht="15">
      <c r="G81" s="31"/>
      <c r="AJ81" s="82"/>
      <c r="AK81" s="53"/>
      <c r="AL81" s="53"/>
      <c r="AM81" s="53"/>
      <c r="AN81" s="53"/>
      <c r="AO81" s="53"/>
      <c r="AP81" s="53"/>
      <c r="AQ81" s="83"/>
      <c r="BD81" s="53"/>
      <c r="BE81" s="148"/>
      <c r="BF81" s="53"/>
      <c r="BG81" s="53"/>
      <c r="BH81" s="53"/>
    </row>
    <row r="82" spans="7:60" ht="15">
      <c r="G82" s="31"/>
      <c r="AJ82" s="82"/>
      <c r="AK82" s="53"/>
      <c r="AL82" s="53"/>
      <c r="AM82" s="53"/>
      <c r="AN82" s="53"/>
      <c r="AO82" s="53"/>
      <c r="AP82" s="53"/>
      <c r="AQ82" s="83"/>
      <c r="BD82" s="53"/>
      <c r="BE82" s="148"/>
      <c r="BF82" s="53"/>
      <c r="BG82" s="53"/>
      <c r="BH82" s="53"/>
    </row>
    <row r="83" spans="7:60" ht="15">
      <c r="G83" s="31"/>
      <c r="AJ83" s="82"/>
      <c r="AK83" s="53"/>
      <c r="AL83" s="53"/>
      <c r="AM83" s="53"/>
      <c r="AN83" s="53"/>
      <c r="AO83" s="53"/>
      <c r="AP83" s="53"/>
      <c r="AQ83" s="83"/>
      <c r="BD83" s="53"/>
      <c r="BE83" s="148"/>
      <c r="BF83" s="53"/>
      <c r="BG83" s="53"/>
      <c r="BH83" s="53"/>
    </row>
    <row r="84" spans="7:60" ht="15">
      <c r="G84" s="31"/>
      <c r="AJ84" s="82"/>
      <c r="AK84" s="53"/>
      <c r="AL84" s="53"/>
      <c r="AM84" s="53"/>
      <c r="AN84" s="53"/>
      <c r="AO84" s="53"/>
      <c r="AP84" s="53"/>
      <c r="AQ84" s="83"/>
      <c r="BD84" s="53"/>
      <c r="BE84" s="148"/>
      <c r="BF84" s="53"/>
      <c r="BG84" s="53"/>
      <c r="BH84" s="53"/>
    </row>
    <row r="85" spans="7:60" ht="15">
      <c r="G85" s="31"/>
      <c r="AJ85" s="82"/>
      <c r="AK85" s="53"/>
      <c r="AL85" s="53"/>
      <c r="AM85" s="53"/>
      <c r="AN85" s="53"/>
      <c r="AO85" s="53"/>
      <c r="AP85" s="53"/>
      <c r="AQ85" s="83"/>
      <c r="BD85" s="53"/>
      <c r="BE85" s="148"/>
      <c r="BF85" s="53"/>
      <c r="BG85" s="53"/>
      <c r="BH85" s="53"/>
    </row>
    <row r="86" spans="7:60" ht="15">
      <c r="G86" s="31"/>
      <c r="AJ86" s="82"/>
      <c r="AK86" s="53"/>
      <c r="AL86" s="53"/>
      <c r="AM86" s="53"/>
      <c r="AN86" s="53"/>
      <c r="AO86" s="53"/>
      <c r="AP86" s="53"/>
      <c r="AQ86" s="83"/>
      <c r="BD86" s="53"/>
      <c r="BE86" s="148"/>
      <c r="BF86" s="53"/>
      <c r="BG86" s="53"/>
      <c r="BH86" s="53"/>
    </row>
    <row r="87" spans="7:60" ht="15">
      <c r="G87" s="31"/>
      <c r="AJ87" s="82"/>
      <c r="AK87" s="53"/>
      <c r="AL87" s="53"/>
      <c r="AM87" s="53"/>
      <c r="AN87" s="53"/>
      <c r="AO87" s="53"/>
      <c r="AP87" s="53"/>
      <c r="AQ87" s="83"/>
      <c r="BD87" s="53"/>
      <c r="BE87" s="148"/>
      <c r="BF87" s="53"/>
      <c r="BG87" s="53"/>
      <c r="BH87" s="53"/>
    </row>
    <row r="88" spans="7:60" ht="15">
      <c r="G88" s="31"/>
      <c r="AJ88" s="82"/>
      <c r="AK88" s="53"/>
      <c r="AL88" s="53"/>
      <c r="AM88" s="53"/>
      <c r="AN88" s="53"/>
      <c r="AO88" s="53"/>
      <c r="AP88" s="53"/>
      <c r="AQ88" s="83"/>
      <c r="BD88" s="53"/>
      <c r="BE88" s="148"/>
      <c r="BF88" s="53"/>
      <c r="BG88" s="53"/>
      <c r="BH88" s="53"/>
    </row>
    <row r="89" spans="7:60" ht="15">
      <c r="G89" s="31"/>
      <c r="AJ89" s="82"/>
      <c r="AK89" s="53"/>
      <c r="AL89" s="53"/>
      <c r="AM89" s="53"/>
      <c r="AN89" s="53"/>
      <c r="AO89" s="53"/>
      <c r="AP89" s="53"/>
      <c r="AQ89" s="83"/>
      <c r="BD89" s="53"/>
      <c r="BE89" s="148"/>
      <c r="BF89" s="53"/>
      <c r="BG89" s="53"/>
      <c r="BH89" s="53"/>
    </row>
    <row r="90" spans="7:60" ht="15">
      <c r="G90" s="31"/>
      <c r="AJ90" s="82"/>
      <c r="AK90" s="53"/>
      <c r="AL90" s="53"/>
      <c r="AM90" s="53"/>
      <c r="AN90" s="53"/>
      <c r="AO90" s="53"/>
      <c r="AP90" s="53"/>
      <c r="AQ90" s="83"/>
      <c r="BD90" s="53"/>
      <c r="BE90" s="148"/>
      <c r="BF90" s="53"/>
      <c r="BG90" s="53"/>
      <c r="BH90" s="53"/>
    </row>
    <row r="91" spans="7:60" ht="15">
      <c r="G91" s="31"/>
      <c r="AJ91" s="82"/>
      <c r="AK91" s="53"/>
      <c r="AL91" s="53"/>
      <c r="AM91" s="53"/>
      <c r="AN91" s="53"/>
      <c r="AO91" s="53"/>
      <c r="AP91" s="53"/>
      <c r="AQ91" s="83"/>
      <c r="BD91" s="53"/>
      <c r="BE91" s="148"/>
      <c r="BF91" s="53"/>
      <c r="BG91" s="53"/>
      <c r="BH91" s="53"/>
    </row>
    <row r="92" spans="7:60" ht="15">
      <c r="G92" s="31"/>
      <c r="AJ92" s="82"/>
      <c r="AK92" s="53"/>
      <c r="AL92" s="53"/>
      <c r="AM92" s="53"/>
      <c r="AN92" s="53"/>
      <c r="AO92" s="53"/>
      <c r="AP92" s="53"/>
      <c r="AQ92" s="83"/>
      <c r="BD92" s="53"/>
      <c r="BE92" s="148"/>
      <c r="BF92" s="53"/>
      <c r="BG92" s="53"/>
      <c r="BH92" s="53"/>
    </row>
    <row r="93" spans="7:60" ht="15">
      <c r="G93" s="31"/>
      <c r="AJ93" s="82"/>
      <c r="AK93" s="53"/>
      <c r="AL93" s="53"/>
      <c r="AM93" s="53"/>
      <c r="AN93" s="53"/>
      <c r="AO93" s="53"/>
      <c r="AP93" s="53"/>
      <c r="AQ93" s="83"/>
      <c r="BD93" s="53"/>
      <c r="BE93" s="148"/>
      <c r="BF93" s="53"/>
      <c r="BG93" s="53"/>
      <c r="BH93" s="53"/>
    </row>
    <row r="94" spans="7:60" ht="15">
      <c r="G94" s="31"/>
      <c r="AJ94" s="82"/>
      <c r="AK94" s="53"/>
      <c r="AL94" s="53"/>
      <c r="AM94" s="53"/>
      <c r="AN94" s="53"/>
      <c r="AO94" s="53"/>
      <c r="AP94" s="53"/>
      <c r="AQ94" s="83"/>
      <c r="BD94" s="53"/>
      <c r="BE94" s="148"/>
      <c r="BF94" s="53"/>
      <c r="BG94" s="53"/>
      <c r="BH94" s="53"/>
    </row>
    <row r="95" spans="7:60" ht="15">
      <c r="G95" s="31"/>
      <c r="AJ95" s="82"/>
      <c r="AK95" s="53"/>
      <c r="AL95" s="53"/>
      <c r="AM95" s="53"/>
      <c r="AN95" s="53"/>
      <c r="AO95" s="53"/>
      <c r="AP95" s="53"/>
      <c r="AQ95" s="83"/>
      <c r="BD95" s="53"/>
      <c r="BE95" s="148"/>
      <c r="BF95" s="53"/>
      <c r="BG95" s="53"/>
      <c r="BH95" s="53"/>
    </row>
    <row r="96" spans="7:60" ht="15">
      <c r="G96" s="31"/>
      <c r="AJ96" s="82"/>
      <c r="AK96" s="53"/>
      <c r="AL96" s="53"/>
      <c r="AM96" s="53"/>
      <c r="AN96" s="53"/>
      <c r="AO96" s="53"/>
      <c r="AP96" s="53"/>
      <c r="AQ96" s="83"/>
      <c r="BD96" s="53"/>
      <c r="BE96" s="148"/>
      <c r="BF96" s="53"/>
      <c r="BG96" s="53"/>
      <c r="BH96" s="53"/>
    </row>
    <row r="97" spans="7:60" ht="15">
      <c r="G97" s="31"/>
      <c r="AJ97" s="82"/>
      <c r="AK97" s="53"/>
      <c r="AL97" s="53"/>
      <c r="AM97" s="53"/>
      <c r="AN97" s="53"/>
      <c r="AO97" s="53"/>
      <c r="AP97" s="53"/>
      <c r="AQ97" s="83"/>
      <c r="BD97" s="53"/>
      <c r="BE97" s="148"/>
      <c r="BF97" s="53"/>
      <c r="BG97" s="53"/>
      <c r="BH97" s="53"/>
    </row>
    <row r="98" spans="36:60" ht="15">
      <c r="AJ98" s="82"/>
      <c r="AK98" s="53"/>
      <c r="AL98" s="53"/>
      <c r="AM98" s="53"/>
      <c r="AN98" s="53"/>
      <c r="AO98" s="53"/>
      <c r="AP98" s="53"/>
      <c r="AQ98" s="83"/>
      <c r="BD98" s="53"/>
      <c r="BE98" s="148"/>
      <c r="BF98" s="53"/>
      <c r="BG98" s="53"/>
      <c r="BH98" s="53"/>
    </row>
    <row r="99" spans="36:60" ht="15">
      <c r="AJ99" s="82"/>
      <c r="AK99" s="53"/>
      <c r="AL99" s="53"/>
      <c r="AM99" s="53"/>
      <c r="AN99" s="53"/>
      <c r="AO99" s="53"/>
      <c r="AP99" s="53"/>
      <c r="AQ99" s="83"/>
      <c r="BD99" s="53"/>
      <c r="BE99" s="148"/>
      <c r="BF99" s="53"/>
      <c r="BG99" s="53"/>
      <c r="BH99" s="53"/>
    </row>
    <row r="100" spans="36:60" ht="15">
      <c r="AJ100" s="82"/>
      <c r="AK100" s="53"/>
      <c r="AL100" s="53"/>
      <c r="AM100" s="53"/>
      <c r="AN100" s="53"/>
      <c r="AO100" s="53"/>
      <c r="AP100" s="53"/>
      <c r="AQ100" s="83"/>
      <c r="BD100" s="53"/>
      <c r="BE100" s="148"/>
      <c r="BF100" s="53"/>
      <c r="BG100" s="53"/>
      <c r="BH100" s="53"/>
    </row>
    <row r="101" spans="36:60" ht="15">
      <c r="AJ101" s="82"/>
      <c r="AK101" s="53"/>
      <c r="AL101" s="53"/>
      <c r="AM101" s="53"/>
      <c r="AN101" s="53"/>
      <c r="AO101" s="53"/>
      <c r="AP101" s="53"/>
      <c r="AQ101" s="83"/>
      <c r="BD101" s="53"/>
      <c r="BE101" s="148"/>
      <c r="BF101" s="53"/>
      <c r="BG101" s="53"/>
      <c r="BH101" s="53"/>
    </row>
    <row r="102" spans="36:60" ht="15">
      <c r="AJ102" s="82"/>
      <c r="AK102" s="53"/>
      <c r="AL102" s="53"/>
      <c r="AM102" s="53"/>
      <c r="AN102" s="53"/>
      <c r="AO102" s="53"/>
      <c r="AP102" s="53"/>
      <c r="AQ102" s="83"/>
      <c r="BD102" s="53"/>
      <c r="BE102" s="148"/>
      <c r="BF102" s="53"/>
      <c r="BG102" s="53"/>
      <c r="BH102" s="53"/>
    </row>
    <row r="103" spans="36:60" ht="15">
      <c r="AJ103" s="82"/>
      <c r="AK103" s="53"/>
      <c r="AL103" s="53"/>
      <c r="AM103" s="53"/>
      <c r="AN103" s="53"/>
      <c r="AO103" s="53"/>
      <c r="AP103" s="53"/>
      <c r="AQ103" s="83"/>
      <c r="BD103" s="53"/>
      <c r="BE103" s="148"/>
      <c r="BF103" s="53"/>
      <c r="BG103" s="53"/>
      <c r="BH103" s="53"/>
    </row>
    <row r="104" spans="36:60" ht="15">
      <c r="AJ104" s="82"/>
      <c r="AK104" s="53"/>
      <c r="AL104" s="53"/>
      <c r="AM104" s="53"/>
      <c r="AN104" s="53"/>
      <c r="AO104" s="53"/>
      <c r="AP104" s="53"/>
      <c r="AQ104" s="83"/>
      <c r="BD104" s="53"/>
      <c r="BE104" s="148"/>
      <c r="BF104" s="53"/>
      <c r="BG104" s="53"/>
      <c r="BH104" s="53"/>
    </row>
    <row r="105" spans="36:60" ht="15">
      <c r="AJ105" s="82"/>
      <c r="AK105" s="53"/>
      <c r="AL105" s="53"/>
      <c r="AM105" s="53"/>
      <c r="AN105" s="53"/>
      <c r="AO105" s="53"/>
      <c r="AP105" s="53"/>
      <c r="AQ105" s="83"/>
      <c r="BD105" s="53"/>
      <c r="BE105" s="148"/>
      <c r="BF105" s="53"/>
      <c r="BG105" s="53"/>
      <c r="BH105" s="53"/>
    </row>
    <row r="106" spans="36:60" ht="15">
      <c r="AJ106" s="82"/>
      <c r="AK106" s="53"/>
      <c r="AL106" s="53"/>
      <c r="AM106" s="53"/>
      <c r="AN106" s="53"/>
      <c r="AO106" s="53"/>
      <c r="AP106" s="53"/>
      <c r="AQ106" s="83"/>
      <c r="BD106" s="53"/>
      <c r="BE106" s="148"/>
      <c r="BF106" s="53"/>
      <c r="BG106" s="53"/>
      <c r="BH106" s="53"/>
    </row>
    <row r="107" spans="36:60" ht="15">
      <c r="AJ107" s="82"/>
      <c r="AK107" s="53"/>
      <c r="AL107" s="53"/>
      <c r="AM107" s="53"/>
      <c r="AN107" s="53"/>
      <c r="AO107" s="53"/>
      <c r="AP107" s="53"/>
      <c r="AQ107" s="83"/>
      <c r="BD107" s="53"/>
      <c r="BE107" s="148"/>
      <c r="BF107" s="53"/>
      <c r="BG107" s="53"/>
      <c r="BH107" s="53"/>
    </row>
    <row r="108" spans="36:60" ht="15">
      <c r="AJ108" s="82"/>
      <c r="AK108" s="53"/>
      <c r="AL108" s="53"/>
      <c r="AM108" s="53"/>
      <c r="AN108" s="53"/>
      <c r="AO108" s="53"/>
      <c r="AP108" s="53"/>
      <c r="AQ108" s="83"/>
      <c r="BD108" s="53"/>
      <c r="BE108" s="148"/>
      <c r="BF108" s="53"/>
      <c r="BG108" s="53"/>
      <c r="BH108" s="53"/>
    </row>
    <row r="109" spans="36:60" ht="15">
      <c r="AJ109" s="82"/>
      <c r="AK109" s="53"/>
      <c r="AL109" s="53"/>
      <c r="AM109" s="53"/>
      <c r="AN109" s="53"/>
      <c r="AO109" s="53"/>
      <c r="AP109" s="53"/>
      <c r="AQ109" s="83"/>
      <c r="BD109" s="53"/>
      <c r="BE109" s="148"/>
      <c r="BF109" s="53"/>
      <c r="BG109" s="53"/>
      <c r="BH109" s="53"/>
    </row>
    <row r="110" spans="36:60" ht="15">
      <c r="AJ110" s="82"/>
      <c r="AK110" s="53"/>
      <c r="AL110" s="53"/>
      <c r="AM110" s="53"/>
      <c r="AN110" s="53"/>
      <c r="AO110" s="53"/>
      <c r="AP110" s="53"/>
      <c r="AQ110" s="83"/>
      <c r="BD110" s="53"/>
      <c r="BE110" s="148"/>
      <c r="BF110" s="53"/>
      <c r="BG110" s="53"/>
      <c r="BH110" s="53"/>
    </row>
    <row r="111" spans="36:60" ht="15">
      <c r="AJ111" s="82"/>
      <c r="AK111" s="53"/>
      <c r="AL111" s="53"/>
      <c r="AM111" s="53"/>
      <c r="AN111" s="53"/>
      <c r="AO111" s="53"/>
      <c r="AP111" s="53"/>
      <c r="AQ111" s="83"/>
      <c r="BD111" s="53"/>
      <c r="BE111" s="149"/>
      <c r="BF111" s="53"/>
      <c r="BG111" s="53"/>
      <c r="BH111" s="53"/>
    </row>
    <row r="112" spans="36:60" ht="15">
      <c r="AJ112" s="82"/>
      <c r="AK112" s="53"/>
      <c r="AL112" s="53"/>
      <c r="AM112" s="53"/>
      <c r="AN112" s="53"/>
      <c r="AO112" s="53"/>
      <c r="AP112" s="53"/>
      <c r="AQ112" s="83"/>
      <c r="BD112" s="53"/>
      <c r="BE112" s="53"/>
      <c r="BF112" s="53"/>
      <c r="BG112" s="53"/>
      <c r="BH112" s="53"/>
    </row>
    <row r="113" spans="36:60" ht="15">
      <c r="AJ113" s="82"/>
      <c r="AK113" s="53"/>
      <c r="AL113" s="53"/>
      <c r="AM113" s="53"/>
      <c r="AN113" s="53"/>
      <c r="AO113" s="53"/>
      <c r="AP113" s="53"/>
      <c r="AQ113" s="83"/>
      <c r="BD113" s="53"/>
      <c r="BE113" s="53"/>
      <c r="BF113" s="53"/>
      <c r="BG113" s="53"/>
      <c r="BH113" s="53"/>
    </row>
    <row r="114" spans="36:60" ht="15">
      <c r="AJ114" s="82"/>
      <c r="AK114" s="53"/>
      <c r="AL114" s="53"/>
      <c r="AM114" s="53"/>
      <c r="AN114" s="53"/>
      <c r="AO114" s="53"/>
      <c r="AP114" s="53"/>
      <c r="AQ114" s="83"/>
      <c r="BD114" s="53"/>
      <c r="BE114" s="53"/>
      <c r="BF114" s="53"/>
      <c r="BG114" s="53"/>
      <c r="BH114" s="53"/>
    </row>
    <row r="115" spans="36:60" ht="15">
      <c r="AJ115" s="82"/>
      <c r="AK115" s="53"/>
      <c r="AL115" s="53"/>
      <c r="AM115" s="53"/>
      <c r="AN115" s="53"/>
      <c r="AO115" s="53"/>
      <c r="AP115" s="53"/>
      <c r="AQ115" s="83"/>
      <c r="BD115" s="53"/>
      <c r="BE115" s="53"/>
      <c r="BF115" s="53"/>
      <c r="BG115" s="53"/>
      <c r="BH115" s="53"/>
    </row>
    <row r="116" spans="36:60" ht="15">
      <c r="AJ116" s="82"/>
      <c r="AK116" s="53"/>
      <c r="AL116" s="53"/>
      <c r="AM116" s="53"/>
      <c r="AN116" s="53"/>
      <c r="AO116" s="53"/>
      <c r="AP116" s="53"/>
      <c r="AQ116" s="83"/>
      <c r="BD116" s="53"/>
      <c r="BE116" s="53"/>
      <c r="BF116" s="53"/>
      <c r="BG116" s="53"/>
      <c r="BH116" s="53"/>
    </row>
    <row r="117" spans="36:60" ht="15">
      <c r="AJ117" s="82"/>
      <c r="AK117" s="53"/>
      <c r="AL117" s="53"/>
      <c r="AM117" s="53"/>
      <c r="AN117" s="53"/>
      <c r="AO117" s="53"/>
      <c r="AP117" s="53"/>
      <c r="AQ117" s="83"/>
      <c r="BD117" s="53"/>
      <c r="BE117" s="53"/>
      <c r="BF117" s="53"/>
      <c r="BG117" s="53"/>
      <c r="BH117" s="53"/>
    </row>
    <row r="118" spans="36:60" ht="15">
      <c r="AJ118" s="82"/>
      <c r="AK118" s="53"/>
      <c r="AL118" s="53"/>
      <c r="AM118" s="53"/>
      <c r="AN118" s="53"/>
      <c r="AO118" s="53"/>
      <c r="AP118" s="53"/>
      <c r="AQ118" s="83"/>
      <c r="BD118" s="53"/>
      <c r="BE118" s="53"/>
      <c r="BF118" s="53"/>
      <c r="BG118" s="53"/>
      <c r="BH118" s="53"/>
    </row>
    <row r="119" spans="36:60" ht="15">
      <c r="AJ119" s="82"/>
      <c r="AK119" s="53"/>
      <c r="AL119" s="53"/>
      <c r="AM119" s="53"/>
      <c r="AN119" s="53"/>
      <c r="AO119" s="53"/>
      <c r="AP119" s="53"/>
      <c r="AQ119" s="83"/>
      <c r="BD119" s="53"/>
      <c r="BE119" s="53"/>
      <c r="BF119" s="53"/>
      <c r="BG119" s="53"/>
      <c r="BH119" s="53"/>
    </row>
    <row r="120" spans="36:60" ht="15">
      <c r="AJ120" s="82"/>
      <c r="AK120" s="53"/>
      <c r="AL120" s="53"/>
      <c r="AM120" s="53"/>
      <c r="AN120" s="53"/>
      <c r="AO120" s="53"/>
      <c r="AP120" s="53"/>
      <c r="AQ120" s="83"/>
      <c r="BD120" s="53"/>
      <c r="BE120" s="53"/>
      <c r="BF120" s="53"/>
      <c r="BG120" s="53"/>
      <c r="BH120" s="53"/>
    </row>
    <row r="121" spans="36:60" ht="15">
      <c r="AJ121" s="82"/>
      <c r="AK121" s="53"/>
      <c r="AL121" s="53"/>
      <c r="AM121" s="53"/>
      <c r="AN121" s="53"/>
      <c r="AO121" s="53"/>
      <c r="AP121" s="53"/>
      <c r="AQ121" s="83"/>
      <c r="BD121" s="53"/>
      <c r="BE121" s="53"/>
      <c r="BF121" s="53"/>
      <c r="BG121" s="53"/>
      <c r="BH121" s="53"/>
    </row>
    <row r="122" spans="36:60" ht="15">
      <c r="AJ122" s="82"/>
      <c r="AK122" s="53"/>
      <c r="AL122" s="53"/>
      <c r="AM122" s="53"/>
      <c r="AN122" s="53"/>
      <c r="AO122" s="53"/>
      <c r="AP122" s="53"/>
      <c r="AQ122" s="83"/>
      <c r="BD122" s="53"/>
      <c r="BE122" s="53"/>
      <c r="BF122" s="53"/>
      <c r="BG122" s="53"/>
      <c r="BH122" s="53"/>
    </row>
    <row r="123" spans="36:60" ht="15">
      <c r="AJ123" s="82"/>
      <c r="AK123" s="53"/>
      <c r="AL123" s="53"/>
      <c r="AM123" s="53"/>
      <c r="AN123" s="53"/>
      <c r="AO123" s="53"/>
      <c r="AP123" s="53"/>
      <c r="AQ123" s="83"/>
      <c r="BD123" s="53"/>
      <c r="BE123" s="53"/>
      <c r="BF123" s="53"/>
      <c r="BG123" s="53"/>
      <c r="BH123" s="53"/>
    </row>
    <row r="124" spans="36:60" ht="15">
      <c r="AJ124" s="82"/>
      <c r="AK124" s="53"/>
      <c r="AL124" s="53"/>
      <c r="AM124" s="53"/>
      <c r="AN124" s="53"/>
      <c r="AO124" s="53"/>
      <c r="AP124" s="53"/>
      <c r="AQ124" s="83"/>
      <c r="BD124" s="53"/>
      <c r="BE124" s="53"/>
      <c r="BF124" s="53"/>
      <c r="BG124" s="53"/>
      <c r="BH124" s="53"/>
    </row>
    <row r="125" spans="36:60" ht="15">
      <c r="AJ125" s="82"/>
      <c r="AK125" s="53"/>
      <c r="AL125" s="53"/>
      <c r="AM125" s="53"/>
      <c r="AN125" s="53"/>
      <c r="AO125" s="53"/>
      <c r="AP125" s="53"/>
      <c r="AQ125" s="83"/>
      <c r="BD125" s="53"/>
      <c r="BE125" s="53"/>
      <c r="BF125" s="53"/>
      <c r="BG125" s="53"/>
      <c r="BH125" s="53"/>
    </row>
    <row r="126" spans="36:60" ht="15">
      <c r="AJ126" s="82"/>
      <c r="AK126" s="53"/>
      <c r="AL126" s="53"/>
      <c r="AM126" s="53"/>
      <c r="AN126" s="53"/>
      <c r="AO126" s="53"/>
      <c r="AP126" s="53"/>
      <c r="AQ126" s="83"/>
      <c r="BD126" s="53"/>
      <c r="BE126" s="53"/>
      <c r="BF126" s="53"/>
      <c r="BG126" s="53"/>
      <c r="BH126" s="53"/>
    </row>
    <row r="127" spans="36:60" ht="15">
      <c r="AJ127" s="82"/>
      <c r="AK127" s="53"/>
      <c r="AL127" s="53"/>
      <c r="AM127" s="53"/>
      <c r="AN127" s="53"/>
      <c r="AO127" s="53"/>
      <c r="AP127" s="53"/>
      <c r="AQ127" s="83"/>
      <c r="BD127" s="53"/>
      <c r="BE127" s="53"/>
      <c r="BF127" s="53"/>
      <c r="BG127" s="53"/>
      <c r="BH127" s="53"/>
    </row>
    <row r="128" spans="36:60" ht="15">
      <c r="AJ128" s="82"/>
      <c r="AK128" s="53"/>
      <c r="AL128" s="53"/>
      <c r="AM128" s="53"/>
      <c r="AN128" s="53"/>
      <c r="AO128" s="53"/>
      <c r="AP128" s="53"/>
      <c r="AQ128" s="83"/>
      <c r="BD128" s="53"/>
      <c r="BE128" s="53"/>
      <c r="BF128" s="53"/>
      <c r="BG128" s="53"/>
      <c r="BH128" s="53"/>
    </row>
    <row r="129" spans="36:60" ht="15">
      <c r="AJ129" s="82"/>
      <c r="AK129" s="53"/>
      <c r="AL129" s="53"/>
      <c r="AM129" s="53"/>
      <c r="AN129" s="53"/>
      <c r="AO129" s="53"/>
      <c r="AP129" s="53"/>
      <c r="AQ129" s="83"/>
      <c r="BD129" s="53"/>
      <c r="BE129" s="53"/>
      <c r="BF129" s="53"/>
      <c r="BG129" s="53"/>
      <c r="BH129" s="53"/>
    </row>
    <row r="130" spans="36:60" ht="15">
      <c r="AJ130" s="82"/>
      <c r="AK130" s="53"/>
      <c r="AL130" s="53"/>
      <c r="AM130" s="53"/>
      <c r="AN130" s="53"/>
      <c r="AO130" s="53"/>
      <c r="AP130" s="53"/>
      <c r="AQ130" s="83"/>
      <c r="BD130" s="53"/>
      <c r="BE130" s="53"/>
      <c r="BF130" s="53"/>
      <c r="BG130" s="53"/>
      <c r="BH130" s="53"/>
    </row>
    <row r="131" spans="36:60" ht="15">
      <c r="AJ131" s="82"/>
      <c r="AK131" s="53"/>
      <c r="AL131" s="53"/>
      <c r="AM131" s="53"/>
      <c r="AN131" s="53"/>
      <c r="AO131" s="53"/>
      <c r="AP131" s="53"/>
      <c r="AQ131" s="83"/>
      <c r="BD131" s="53"/>
      <c r="BE131" s="53"/>
      <c r="BF131" s="53"/>
      <c r="BG131" s="53"/>
      <c r="BH131" s="53"/>
    </row>
    <row r="132" spans="36:60" ht="15">
      <c r="AJ132" s="82"/>
      <c r="AK132" s="53"/>
      <c r="AL132" s="53"/>
      <c r="AM132" s="53"/>
      <c r="AN132" s="53"/>
      <c r="AO132" s="53"/>
      <c r="AP132" s="53"/>
      <c r="AQ132" s="83"/>
      <c r="BD132" s="53"/>
      <c r="BE132" s="53"/>
      <c r="BF132" s="53"/>
      <c r="BG132" s="53"/>
      <c r="BH132" s="53"/>
    </row>
    <row r="133" spans="36:60" ht="15">
      <c r="AJ133" s="82"/>
      <c r="AK133" s="53"/>
      <c r="AL133" s="53"/>
      <c r="AM133" s="53"/>
      <c r="AN133" s="53"/>
      <c r="AO133" s="53"/>
      <c r="AP133" s="53"/>
      <c r="AQ133" s="83"/>
      <c r="BD133" s="53"/>
      <c r="BE133" s="53"/>
      <c r="BF133" s="53"/>
      <c r="BG133" s="53"/>
      <c r="BH133" s="53"/>
    </row>
    <row r="134" spans="36:60" ht="15">
      <c r="AJ134" s="82"/>
      <c r="AK134" s="53"/>
      <c r="AL134" s="53"/>
      <c r="AM134" s="53"/>
      <c r="AN134" s="53"/>
      <c r="AO134" s="53"/>
      <c r="AP134" s="53"/>
      <c r="AQ134" s="83"/>
      <c r="BD134" s="53"/>
      <c r="BE134" s="53"/>
      <c r="BF134" s="53"/>
      <c r="BG134" s="53"/>
      <c r="BH134" s="53"/>
    </row>
    <row r="135" spans="36:60" ht="15">
      <c r="AJ135" s="82"/>
      <c r="AK135" s="53"/>
      <c r="AL135" s="53"/>
      <c r="AM135" s="53"/>
      <c r="AN135" s="53"/>
      <c r="AO135" s="53"/>
      <c r="AP135" s="53"/>
      <c r="AQ135" s="83"/>
      <c r="BD135" s="53"/>
      <c r="BE135" s="53"/>
      <c r="BF135" s="53"/>
      <c r="BG135" s="53"/>
      <c r="BH135" s="53"/>
    </row>
    <row r="136" spans="36:60" ht="15">
      <c r="AJ136" s="82"/>
      <c r="AK136" s="53"/>
      <c r="AL136" s="53"/>
      <c r="AM136" s="53"/>
      <c r="AN136" s="53"/>
      <c r="AO136" s="53"/>
      <c r="AP136" s="53"/>
      <c r="AQ136" s="83"/>
      <c r="BD136" s="53"/>
      <c r="BE136" s="53"/>
      <c r="BF136" s="53"/>
      <c r="BG136" s="53"/>
      <c r="BH136" s="53"/>
    </row>
    <row r="137" spans="36:60" ht="15">
      <c r="AJ137" s="82"/>
      <c r="AK137" s="53"/>
      <c r="AL137" s="53"/>
      <c r="AM137" s="53"/>
      <c r="AN137" s="53"/>
      <c r="AO137" s="53"/>
      <c r="AP137" s="53"/>
      <c r="AQ137" s="83"/>
      <c r="BD137" s="53"/>
      <c r="BE137" s="53"/>
      <c r="BF137" s="53"/>
      <c r="BG137" s="53"/>
      <c r="BH137" s="53"/>
    </row>
    <row r="138" spans="36:60" ht="15">
      <c r="AJ138" s="82"/>
      <c r="AK138" s="53"/>
      <c r="AL138" s="53"/>
      <c r="AM138" s="53"/>
      <c r="AN138" s="53"/>
      <c r="AO138" s="53"/>
      <c r="AP138" s="53"/>
      <c r="AQ138" s="83"/>
      <c r="BD138" s="53"/>
      <c r="BE138" s="53"/>
      <c r="BF138" s="53"/>
      <c r="BG138" s="53"/>
      <c r="BH138" s="53"/>
    </row>
    <row r="139" spans="36:60" ht="15">
      <c r="AJ139" s="82"/>
      <c r="AK139" s="53"/>
      <c r="AL139" s="53"/>
      <c r="AM139" s="53"/>
      <c r="AN139" s="53"/>
      <c r="AO139" s="53"/>
      <c r="AP139" s="53"/>
      <c r="AQ139" s="83"/>
      <c r="BD139" s="53"/>
      <c r="BE139" s="53"/>
      <c r="BF139" s="53"/>
      <c r="BG139" s="53"/>
      <c r="BH139" s="53"/>
    </row>
    <row r="140" spans="36:60" ht="15">
      <c r="AJ140" s="82"/>
      <c r="AK140" s="53"/>
      <c r="AL140" s="53"/>
      <c r="AM140" s="53"/>
      <c r="AN140" s="53"/>
      <c r="AO140" s="53"/>
      <c r="AP140" s="53"/>
      <c r="AQ140" s="83"/>
      <c r="BD140" s="53"/>
      <c r="BE140" s="53"/>
      <c r="BF140" s="53"/>
      <c r="BG140" s="53"/>
      <c r="BH140" s="53"/>
    </row>
    <row r="141" spans="36:60" ht="15">
      <c r="AJ141" s="82"/>
      <c r="AK141" s="53"/>
      <c r="AL141" s="53"/>
      <c r="AM141" s="53"/>
      <c r="AN141" s="53"/>
      <c r="AO141" s="53"/>
      <c r="AP141" s="53"/>
      <c r="AQ141" s="83"/>
      <c r="BD141" s="53"/>
      <c r="BE141" s="53"/>
      <c r="BF141" s="53"/>
      <c r="BG141" s="53"/>
      <c r="BH141" s="53"/>
    </row>
    <row r="142" spans="36:60" ht="15">
      <c r="AJ142" s="82"/>
      <c r="AK142" s="53"/>
      <c r="AL142" s="53"/>
      <c r="AM142" s="53"/>
      <c r="AN142" s="53"/>
      <c r="AO142" s="53"/>
      <c r="AP142" s="53"/>
      <c r="AQ142" s="83"/>
      <c r="BD142" s="53"/>
      <c r="BE142" s="53"/>
      <c r="BF142" s="53"/>
      <c r="BG142" s="53"/>
      <c r="BH142" s="53"/>
    </row>
    <row r="143" spans="36:60" ht="15">
      <c r="AJ143" s="82"/>
      <c r="AK143" s="53"/>
      <c r="AL143" s="53"/>
      <c r="AM143" s="53"/>
      <c r="AN143" s="53"/>
      <c r="AO143" s="53"/>
      <c r="AP143" s="53"/>
      <c r="AQ143" s="83"/>
      <c r="BD143" s="53"/>
      <c r="BE143" s="53"/>
      <c r="BF143" s="53"/>
      <c r="BG143" s="53"/>
      <c r="BH143" s="53"/>
    </row>
    <row r="144" spans="36:60" ht="15">
      <c r="AJ144" s="82"/>
      <c r="AK144" s="53"/>
      <c r="AL144" s="53"/>
      <c r="AM144" s="53"/>
      <c r="AN144" s="53"/>
      <c r="AO144" s="53"/>
      <c r="AP144" s="53"/>
      <c r="AQ144" s="83"/>
      <c r="BD144" s="53"/>
      <c r="BE144" s="53"/>
      <c r="BF144" s="53"/>
      <c r="BG144" s="53"/>
      <c r="BH144" s="53"/>
    </row>
    <row r="145" spans="36:60" ht="15">
      <c r="AJ145" s="82"/>
      <c r="AK145" s="53"/>
      <c r="AL145" s="53"/>
      <c r="AM145" s="53"/>
      <c r="AN145" s="53"/>
      <c r="AO145" s="53"/>
      <c r="AP145" s="53"/>
      <c r="AQ145" s="83"/>
      <c r="BD145" s="53"/>
      <c r="BE145" s="53"/>
      <c r="BF145" s="53"/>
      <c r="BG145" s="53"/>
      <c r="BH145" s="53"/>
    </row>
    <row r="146" spans="36:60" ht="15">
      <c r="AJ146" s="82"/>
      <c r="AK146" s="53"/>
      <c r="AL146" s="53"/>
      <c r="AM146" s="53"/>
      <c r="AN146" s="53"/>
      <c r="AO146" s="53"/>
      <c r="AP146" s="53"/>
      <c r="AQ146" s="83"/>
      <c r="BD146" s="53"/>
      <c r="BE146" s="53"/>
      <c r="BF146" s="53"/>
      <c r="BG146" s="53"/>
      <c r="BH146" s="53"/>
    </row>
    <row r="147" spans="36:60" ht="15">
      <c r="AJ147" s="82"/>
      <c r="AK147" s="53"/>
      <c r="AL147" s="53"/>
      <c r="AM147" s="53"/>
      <c r="AN147" s="53"/>
      <c r="AO147" s="53"/>
      <c r="AP147" s="53"/>
      <c r="AQ147" s="83"/>
      <c r="BD147" s="53"/>
      <c r="BE147" s="53"/>
      <c r="BF147" s="53"/>
      <c r="BG147" s="53"/>
      <c r="BH147" s="53"/>
    </row>
    <row r="148" spans="36:60" ht="15">
      <c r="AJ148" s="82"/>
      <c r="AK148" s="53"/>
      <c r="AL148" s="53"/>
      <c r="AM148" s="53"/>
      <c r="AN148" s="53"/>
      <c r="AO148" s="53"/>
      <c r="AP148" s="53"/>
      <c r="AQ148" s="83"/>
      <c r="BD148" s="53"/>
      <c r="BE148" s="53"/>
      <c r="BF148" s="53"/>
      <c r="BG148" s="53"/>
      <c r="BH148" s="53"/>
    </row>
    <row r="149" spans="36:60" ht="15">
      <c r="AJ149" s="82"/>
      <c r="AK149" s="53"/>
      <c r="AL149" s="53"/>
      <c r="AM149" s="53"/>
      <c r="AN149" s="53"/>
      <c r="AO149" s="53"/>
      <c r="AP149" s="53"/>
      <c r="AQ149" s="83"/>
      <c r="BD149" s="53"/>
      <c r="BE149" s="53"/>
      <c r="BF149" s="53"/>
      <c r="BG149" s="53"/>
      <c r="BH149" s="53"/>
    </row>
    <row r="150" spans="36:60" ht="15">
      <c r="AJ150" s="82"/>
      <c r="AK150" s="53"/>
      <c r="AL150" s="53"/>
      <c r="AM150" s="53"/>
      <c r="AN150" s="53"/>
      <c r="AO150" s="53"/>
      <c r="AP150" s="53"/>
      <c r="AQ150" s="83"/>
      <c r="BD150" s="53"/>
      <c r="BE150" s="53"/>
      <c r="BF150" s="53"/>
      <c r="BG150" s="53"/>
      <c r="BH150" s="53"/>
    </row>
    <row r="151" spans="36:60" ht="15">
      <c r="AJ151" s="82"/>
      <c r="AK151" s="53"/>
      <c r="AL151" s="53"/>
      <c r="AM151" s="53"/>
      <c r="AN151" s="53"/>
      <c r="AO151" s="53"/>
      <c r="AP151" s="53"/>
      <c r="AQ151" s="83"/>
      <c r="BD151" s="53"/>
      <c r="BE151" s="53"/>
      <c r="BF151" s="53"/>
      <c r="BG151" s="53"/>
      <c r="BH151" s="53"/>
    </row>
    <row r="152" spans="36:60" ht="15">
      <c r="AJ152" s="82"/>
      <c r="AK152" s="53"/>
      <c r="AL152" s="53"/>
      <c r="AM152" s="53"/>
      <c r="AN152" s="53"/>
      <c r="AO152" s="53"/>
      <c r="AP152" s="53"/>
      <c r="AQ152" s="83"/>
      <c r="BD152" s="53"/>
      <c r="BE152" s="53"/>
      <c r="BF152" s="53"/>
      <c r="BG152" s="53"/>
      <c r="BH152" s="53"/>
    </row>
    <row r="153" spans="36:60" ht="15">
      <c r="AJ153" s="82"/>
      <c r="AK153" s="53"/>
      <c r="AL153" s="53"/>
      <c r="AM153" s="53"/>
      <c r="AN153" s="53"/>
      <c r="AO153" s="53"/>
      <c r="AP153" s="53"/>
      <c r="AQ153" s="83"/>
      <c r="BD153" s="53"/>
      <c r="BE153" s="53"/>
      <c r="BF153" s="53"/>
      <c r="BG153" s="53"/>
      <c r="BH153" s="53"/>
    </row>
    <row r="154" spans="36:60" ht="15">
      <c r="AJ154" s="82"/>
      <c r="AK154" s="53"/>
      <c r="AL154" s="53"/>
      <c r="AM154" s="53"/>
      <c r="AN154" s="53"/>
      <c r="AO154" s="53"/>
      <c r="AP154" s="53"/>
      <c r="AQ154" s="83"/>
      <c r="BD154" s="53"/>
      <c r="BE154" s="53"/>
      <c r="BF154" s="53"/>
      <c r="BG154" s="53"/>
      <c r="BH154" s="53"/>
    </row>
    <row r="155" spans="36:60" ht="15">
      <c r="AJ155" s="82"/>
      <c r="AK155" s="53"/>
      <c r="AL155" s="53"/>
      <c r="AM155" s="53"/>
      <c r="AN155" s="53"/>
      <c r="AO155" s="53"/>
      <c r="AP155" s="53"/>
      <c r="AQ155" s="83"/>
      <c r="BD155" s="53"/>
      <c r="BE155" s="53"/>
      <c r="BF155" s="53"/>
      <c r="BG155" s="53"/>
      <c r="BH155" s="53"/>
    </row>
    <row r="156" spans="36:60" ht="15">
      <c r="AJ156" s="82"/>
      <c r="AK156" s="53"/>
      <c r="AL156" s="53"/>
      <c r="AM156" s="53"/>
      <c r="AN156" s="53"/>
      <c r="AO156" s="53"/>
      <c r="AP156" s="53"/>
      <c r="AQ156" s="83"/>
      <c r="BD156" s="53"/>
      <c r="BE156" s="53"/>
      <c r="BF156" s="53"/>
      <c r="BG156" s="53"/>
      <c r="BH156" s="53"/>
    </row>
    <row r="157" spans="36:60" ht="15">
      <c r="AJ157" s="82"/>
      <c r="AK157" s="53"/>
      <c r="AL157" s="53"/>
      <c r="AM157" s="53"/>
      <c r="AN157" s="53"/>
      <c r="AO157" s="53"/>
      <c r="AP157" s="53"/>
      <c r="AQ157" s="83"/>
      <c r="BD157" s="53"/>
      <c r="BE157" s="53"/>
      <c r="BF157" s="53"/>
      <c r="BG157" s="53"/>
      <c r="BH157" s="53"/>
    </row>
    <row r="158" spans="36:60" ht="15">
      <c r="AJ158" s="82"/>
      <c r="AK158" s="53"/>
      <c r="AL158" s="53"/>
      <c r="AM158" s="53"/>
      <c r="AN158" s="53"/>
      <c r="AO158" s="53"/>
      <c r="AP158" s="53"/>
      <c r="AQ158" s="83"/>
      <c r="BD158" s="53"/>
      <c r="BE158" s="53"/>
      <c r="BF158" s="53"/>
      <c r="BG158" s="53"/>
      <c r="BH158" s="53"/>
    </row>
    <row r="159" spans="36:60" ht="15">
      <c r="AJ159" s="82"/>
      <c r="AK159" s="53"/>
      <c r="AL159" s="53"/>
      <c r="AM159" s="53"/>
      <c r="AN159" s="53"/>
      <c r="AO159" s="53"/>
      <c r="AP159" s="53"/>
      <c r="AQ159" s="83"/>
      <c r="BD159" s="53"/>
      <c r="BE159" s="53"/>
      <c r="BF159" s="53"/>
      <c r="BG159" s="53"/>
      <c r="BH159" s="53"/>
    </row>
    <row r="160" spans="36:60" ht="15">
      <c r="AJ160" s="82"/>
      <c r="AK160" s="53"/>
      <c r="AL160" s="53"/>
      <c r="AM160" s="53"/>
      <c r="AN160" s="53"/>
      <c r="AO160" s="53"/>
      <c r="AP160" s="53"/>
      <c r="AQ160" s="83"/>
      <c r="BD160" s="53"/>
      <c r="BE160" s="53"/>
      <c r="BF160" s="53"/>
      <c r="BG160" s="53"/>
      <c r="BH160" s="53"/>
    </row>
    <row r="161" spans="36:60" ht="15">
      <c r="AJ161" s="82"/>
      <c r="AK161" s="53"/>
      <c r="AL161" s="53"/>
      <c r="AM161" s="53"/>
      <c r="AN161" s="53"/>
      <c r="AO161" s="53"/>
      <c r="AP161" s="53"/>
      <c r="AQ161" s="83"/>
      <c r="BD161" s="53"/>
      <c r="BE161" s="53"/>
      <c r="BF161" s="53"/>
      <c r="BG161" s="53"/>
      <c r="BH161" s="53"/>
    </row>
    <row r="162" spans="36:60" ht="15">
      <c r="AJ162" s="82"/>
      <c r="AK162" s="53"/>
      <c r="AL162" s="53"/>
      <c r="AM162" s="53"/>
      <c r="AN162" s="53"/>
      <c r="AO162" s="53"/>
      <c r="AP162" s="53"/>
      <c r="AQ162" s="83"/>
      <c r="BD162" s="53"/>
      <c r="BE162" s="53"/>
      <c r="BF162" s="53"/>
      <c r="BG162" s="53"/>
      <c r="BH162" s="53"/>
    </row>
    <row r="163" spans="36:60" ht="15">
      <c r="AJ163" s="82"/>
      <c r="AK163" s="53"/>
      <c r="AL163" s="53"/>
      <c r="AM163" s="53"/>
      <c r="AN163" s="53"/>
      <c r="AO163" s="53"/>
      <c r="AP163" s="53"/>
      <c r="AQ163" s="83"/>
      <c r="BD163" s="53"/>
      <c r="BE163" s="53"/>
      <c r="BF163" s="53"/>
      <c r="BG163" s="53"/>
      <c r="BH163" s="53"/>
    </row>
    <row r="164" spans="36:60" ht="15">
      <c r="AJ164" s="82"/>
      <c r="AK164" s="53"/>
      <c r="AL164" s="53"/>
      <c r="AM164" s="53"/>
      <c r="AN164" s="53"/>
      <c r="AO164" s="53"/>
      <c r="AP164" s="53"/>
      <c r="AQ164" s="83"/>
      <c r="BD164" s="53"/>
      <c r="BE164" s="53"/>
      <c r="BF164" s="53"/>
      <c r="BG164" s="53"/>
      <c r="BH164" s="53"/>
    </row>
    <row r="165" spans="36:60" ht="15">
      <c r="AJ165" s="82"/>
      <c r="AK165" s="53"/>
      <c r="AL165" s="53"/>
      <c r="AM165" s="53"/>
      <c r="AN165" s="53"/>
      <c r="AO165" s="53"/>
      <c r="AP165" s="53"/>
      <c r="AQ165" s="83"/>
      <c r="BD165" s="53"/>
      <c r="BE165" s="53"/>
      <c r="BF165" s="53"/>
      <c r="BG165" s="53"/>
      <c r="BH165" s="53"/>
    </row>
    <row r="166" spans="36:60" ht="15">
      <c r="AJ166" s="82"/>
      <c r="AK166" s="53"/>
      <c r="AL166" s="53"/>
      <c r="AM166" s="53"/>
      <c r="AN166" s="53"/>
      <c r="AO166" s="53"/>
      <c r="AP166" s="53"/>
      <c r="AQ166" s="83"/>
      <c r="BD166" s="53"/>
      <c r="BE166" s="53"/>
      <c r="BF166" s="53"/>
      <c r="BG166" s="53"/>
      <c r="BH166" s="53"/>
    </row>
    <row r="167" spans="36:60" ht="15">
      <c r="AJ167" s="82"/>
      <c r="AK167" s="53"/>
      <c r="AL167" s="53"/>
      <c r="AM167" s="53"/>
      <c r="AN167" s="53"/>
      <c r="AO167" s="53"/>
      <c r="AP167" s="53"/>
      <c r="AQ167" s="83"/>
      <c r="BD167" s="53"/>
      <c r="BE167" s="53"/>
      <c r="BF167" s="53"/>
      <c r="BG167" s="53"/>
      <c r="BH167" s="53"/>
    </row>
    <row r="168" spans="36:60" ht="15">
      <c r="AJ168" s="82"/>
      <c r="AK168" s="53"/>
      <c r="AL168" s="53"/>
      <c r="AM168" s="53"/>
      <c r="AN168" s="53"/>
      <c r="AO168" s="53"/>
      <c r="AP168" s="53"/>
      <c r="AQ168" s="83"/>
      <c r="BD168" s="53"/>
      <c r="BE168" s="53"/>
      <c r="BF168" s="53"/>
      <c r="BG168" s="53"/>
      <c r="BH168" s="53"/>
    </row>
    <row r="169" spans="36:60" ht="15">
      <c r="AJ169" s="82"/>
      <c r="AK169" s="53"/>
      <c r="AL169" s="53"/>
      <c r="AM169" s="53"/>
      <c r="AN169" s="53"/>
      <c r="AO169" s="53"/>
      <c r="AP169" s="53"/>
      <c r="AQ169" s="83"/>
      <c r="BD169" s="53"/>
      <c r="BE169" s="53"/>
      <c r="BF169" s="53"/>
      <c r="BG169" s="53"/>
      <c r="BH169" s="53"/>
    </row>
    <row r="170" spans="36:60" ht="15">
      <c r="AJ170" s="82"/>
      <c r="AK170" s="53"/>
      <c r="AL170" s="53"/>
      <c r="AM170" s="53"/>
      <c r="AN170" s="53"/>
      <c r="AO170" s="53"/>
      <c r="AP170" s="53"/>
      <c r="AQ170" s="83"/>
      <c r="BD170" s="53"/>
      <c r="BE170" s="53"/>
      <c r="BF170" s="53"/>
      <c r="BG170" s="53"/>
      <c r="BH170" s="53"/>
    </row>
    <row r="171" spans="36:60" ht="15">
      <c r="AJ171" s="82"/>
      <c r="AK171" s="53"/>
      <c r="AL171" s="53"/>
      <c r="AM171" s="53"/>
      <c r="AN171" s="53"/>
      <c r="AO171" s="53"/>
      <c r="AP171" s="53"/>
      <c r="AQ171" s="83"/>
      <c r="BD171" s="53"/>
      <c r="BE171" s="53"/>
      <c r="BF171" s="53"/>
      <c r="BG171" s="53"/>
      <c r="BH171" s="53"/>
    </row>
    <row r="172" spans="36:60" ht="15">
      <c r="AJ172" s="82"/>
      <c r="AK172" s="53"/>
      <c r="AL172" s="53"/>
      <c r="AM172" s="53"/>
      <c r="AN172" s="53"/>
      <c r="AO172" s="53"/>
      <c r="AP172" s="53"/>
      <c r="AQ172" s="83"/>
      <c r="BD172" s="53"/>
      <c r="BE172" s="53"/>
      <c r="BF172" s="53"/>
      <c r="BG172" s="53"/>
      <c r="BH172" s="53"/>
    </row>
    <row r="173" spans="36:60" ht="15">
      <c r="AJ173" s="82"/>
      <c r="AK173" s="53"/>
      <c r="AL173" s="53"/>
      <c r="AM173" s="53"/>
      <c r="AN173" s="53"/>
      <c r="AO173" s="53"/>
      <c r="AP173" s="53"/>
      <c r="AQ173" s="83"/>
      <c r="BD173" s="53"/>
      <c r="BE173" s="53"/>
      <c r="BF173" s="53"/>
      <c r="BG173" s="53"/>
      <c r="BH173" s="53"/>
    </row>
    <row r="174" spans="36:60" ht="15">
      <c r="AJ174" s="82"/>
      <c r="AK174" s="53"/>
      <c r="AL174" s="53"/>
      <c r="AM174" s="53"/>
      <c r="AN174" s="53"/>
      <c r="AO174" s="53"/>
      <c r="AP174" s="53"/>
      <c r="AQ174" s="83"/>
      <c r="BD174" s="53"/>
      <c r="BE174" s="53"/>
      <c r="BF174" s="53"/>
      <c r="BG174" s="53"/>
      <c r="BH174" s="53"/>
    </row>
    <row r="175" spans="36:60" ht="15">
      <c r="AJ175" s="82"/>
      <c r="AK175" s="53"/>
      <c r="AL175" s="53"/>
      <c r="AM175" s="53"/>
      <c r="AN175" s="53"/>
      <c r="AO175" s="53"/>
      <c r="AP175" s="53"/>
      <c r="AQ175" s="83"/>
      <c r="BD175" s="53"/>
      <c r="BE175" s="53"/>
      <c r="BF175" s="53"/>
      <c r="BG175" s="53"/>
      <c r="BH175" s="53"/>
    </row>
    <row r="176" spans="36:60" ht="15">
      <c r="AJ176" s="82"/>
      <c r="AK176" s="53"/>
      <c r="AL176" s="53"/>
      <c r="AM176" s="53"/>
      <c r="AN176" s="53"/>
      <c r="AO176" s="53"/>
      <c r="AP176" s="53"/>
      <c r="AQ176" s="83"/>
      <c r="BD176" s="53"/>
      <c r="BE176" s="53"/>
      <c r="BF176" s="53"/>
      <c r="BG176" s="53"/>
      <c r="BH176" s="53"/>
    </row>
    <row r="177" spans="36:60" ht="15">
      <c r="AJ177" s="82"/>
      <c r="AK177" s="53"/>
      <c r="AL177" s="53"/>
      <c r="AM177" s="53"/>
      <c r="AN177" s="53"/>
      <c r="AO177" s="53"/>
      <c r="AP177" s="53"/>
      <c r="AQ177" s="83"/>
      <c r="BD177" s="53"/>
      <c r="BE177" s="53"/>
      <c r="BF177" s="53"/>
      <c r="BG177" s="53"/>
      <c r="BH177" s="53"/>
    </row>
    <row r="178" spans="36:60" ht="15">
      <c r="AJ178" s="82"/>
      <c r="AK178" s="53"/>
      <c r="AL178" s="53"/>
      <c r="AM178" s="53"/>
      <c r="AN178" s="53"/>
      <c r="AO178" s="53"/>
      <c r="AP178" s="53"/>
      <c r="AQ178" s="83"/>
      <c r="BD178" s="53"/>
      <c r="BE178" s="53"/>
      <c r="BF178" s="53"/>
      <c r="BG178" s="53"/>
      <c r="BH178" s="53"/>
    </row>
    <row r="179" spans="36:60" ht="15">
      <c r="AJ179" s="82"/>
      <c r="AK179" s="53"/>
      <c r="AL179" s="53"/>
      <c r="AM179" s="53"/>
      <c r="AN179" s="53"/>
      <c r="AO179" s="53"/>
      <c r="AP179" s="53"/>
      <c r="AQ179" s="83"/>
      <c r="BD179" s="53"/>
      <c r="BE179" s="53"/>
      <c r="BF179" s="53"/>
      <c r="BG179" s="53"/>
      <c r="BH179" s="53"/>
    </row>
    <row r="180" spans="36:60" ht="15">
      <c r="AJ180" s="82"/>
      <c r="AK180" s="53"/>
      <c r="AL180" s="53"/>
      <c r="AM180" s="53"/>
      <c r="AN180" s="53"/>
      <c r="AO180" s="53"/>
      <c r="AP180" s="53"/>
      <c r="AQ180" s="83"/>
      <c r="BD180" s="53"/>
      <c r="BE180" s="53"/>
      <c r="BF180" s="53"/>
      <c r="BG180" s="53"/>
      <c r="BH180" s="53"/>
    </row>
    <row r="181" spans="36:60" ht="15">
      <c r="AJ181" s="82"/>
      <c r="AK181" s="53"/>
      <c r="AL181" s="53"/>
      <c r="AM181" s="53"/>
      <c r="AN181" s="53"/>
      <c r="AO181" s="53"/>
      <c r="AP181" s="53"/>
      <c r="AQ181" s="83"/>
      <c r="BD181" s="53"/>
      <c r="BE181" s="53"/>
      <c r="BF181" s="53"/>
      <c r="BG181" s="53"/>
      <c r="BH181" s="53"/>
    </row>
    <row r="182" spans="36:60" ht="15">
      <c r="AJ182" s="82"/>
      <c r="AK182" s="53"/>
      <c r="AL182" s="53"/>
      <c r="AM182" s="53"/>
      <c r="AN182" s="53"/>
      <c r="AO182" s="53"/>
      <c r="AP182" s="53"/>
      <c r="AQ182" s="83"/>
      <c r="BD182" s="53"/>
      <c r="BE182" s="53"/>
      <c r="BF182" s="53"/>
      <c r="BG182" s="53"/>
      <c r="BH182" s="53"/>
    </row>
    <row r="183" spans="36:60" ht="15">
      <c r="AJ183" s="82"/>
      <c r="AK183" s="53"/>
      <c r="AL183" s="53"/>
      <c r="AM183" s="53"/>
      <c r="AN183" s="53"/>
      <c r="AO183" s="53"/>
      <c r="AP183" s="53"/>
      <c r="AQ183" s="83"/>
      <c r="BD183" s="53"/>
      <c r="BE183" s="53"/>
      <c r="BF183" s="53"/>
      <c r="BG183" s="53"/>
      <c r="BH183" s="53"/>
    </row>
    <row r="184" spans="36:60" ht="15">
      <c r="AJ184" s="82"/>
      <c r="AK184" s="53"/>
      <c r="AL184" s="53"/>
      <c r="AM184" s="53"/>
      <c r="AN184" s="53"/>
      <c r="AO184" s="53"/>
      <c r="AP184" s="53"/>
      <c r="AQ184" s="83"/>
      <c r="BD184" s="53"/>
      <c r="BE184" s="53"/>
      <c r="BF184" s="53"/>
      <c r="BG184" s="53"/>
      <c r="BH184" s="53"/>
    </row>
    <row r="185" spans="36:60" ht="15">
      <c r="AJ185" s="82"/>
      <c r="AK185" s="53"/>
      <c r="AL185" s="53"/>
      <c r="AM185" s="53"/>
      <c r="AN185" s="53"/>
      <c r="AO185" s="53"/>
      <c r="AP185" s="53"/>
      <c r="AQ185" s="83"/>
      <c r="BD185" s="53"/>
      <c r="BE185" s="53"/>
      <c r="BF185" s="53"/>
      <c r="BG185" s="53"/>
      <c r="BH185" s="53"/>
    </row>
    <row r="186" spans="36:60" ht="15">
      <c r="AJ186" s="82"/>
      <c r="AK186" s="53"/>
      <c r="AL186" s="53"/>
      <c r="AM186" s="53"/>
      <c r="AN186" s="53"/>
      <c r="AO186" s="53"/>
      <c r="AP186" s="53"/>
      <c r="AQ186" s="83"/>
      <c r="BD186" s="53"/>
      <c r="BE186" s="53"/>
      <c r="BF186" s="53"/>
      <c r="BG186" s="53"/>
      <c r="BH186" s="53"/>
    </row>
    <row r="187" spans="36:60" ht="15">
      <c r="AJ187" s="82"/>
      <c r="AK187" s="53"/>
      <c r="AL187" s="53"/>
      <c r="AM187" s="53"/>
      <c r="AN187" s="53"/>
      <c r="AO187" s="53"/>
      <c r="AP187" s="53"/>
      <c r="AQ187" s="83"/>
      <c r="BD187" s="53"/>
      <c r="BE187" s="53"/>
      <c r="BF187" s="53"/>
      <c r="BG187" s="53"/>
      <c r="BH187" s="53"/>
    </row>
    <row r="188" spans="36:60" ht="15">
      <c r="AJ188" s="82"/>
      <c r="AK188" s="53"/>
      <c r="AL188" s="53"/>
      <c r="AM188" s="53"/>
      <c r="AN188" s="53"/>
      <c r="AO188" s="53"/>
      <c r="AP188" s="53"/>
      <c r="AQ188" s="83"/>
      <c r="BD188" s="53"/>
      <c r="BE188" s="53"/>
      <c r="BF188" s="53"/>
      <c r="BG188" s="53"/>
      <c r="BH188" s="53"/>
    </row>
    <row r="189" spans="36:60" ht="15">
      <c r="AJ189" s="82"/>
      <c r="AK189" s="53"/>
      <c r="AL189" s="53"/>
      <c r="AM189" s="53"/>
      <c r="AN189" s="53"/>
      <c r="AO189" s="53"/>
      <c r="AP189" s="53"/>
      <c r="AQ189" s="83"/>
      <c r="BD189" s="53"/>
      <c r="BE189" s="53"/>
      <c r="BF189" s="53"/>
      <c r="BG189" s="53"/>
      <c r="BH189" s="53"/>
    </row>
    <row r="190" spans="36:60" ht="15">
      <c r="AJ190" s="82"/>
      <c r="AK190" s="53"/>
      <c r="AL190" s="53"/>
      <c r="AM190" s="53"/>
      <c r="AN190" s="53"/>
      <c r="AO190" s="53"/>
      <c r="AP190" s="53"/>
      <c r="AQ190" s="83"/>
      <c r="BD190" s="53"/>
      <c r="BE190" s="53"/>
      <c r="BF190" s="53"/>
      <c r="BG190" s="53"/>
      <c r="BH190" s="53"/>
    </row>
    <row r="191" spans="36:60" ht="15">
      <c r="AJ191" s="82"/>
      <c r="AK191" s="53"/>
      <c r="AL191" s="53"/>
      <c r="AM191" s="53"/>
      <c r="AN191" s="53"/>
      <c r="AO191" s="53"/>
      <c r="AP191" s="53"/>
      <c r="AQ191" s="83"/>
      <c r="BD191" s="53"/>
      <c r="BE191" s="53"/>
      <c r="BF191" s="53"/>
      <c r="BG191" s="53"/>
      <c r="BH191" s="53"/>
    </row>
    <row r="192" spans="36:60" ht="15">
      <c r="AJ192" s="82"/>
      <c r="AK192" s="53"/>
      <c r="AL192" s="53"/>
      <c r="AM192" s="53"/>
      <c r="AN192" s="53"/>
      <c r="AO192" s="53"/>
      <c r="AP192" s="53"/>
      <c r="AQ192" s="83"/>
      <c r="BD192" s="53"/>
      <c r="BE192" s="53"/>
      <c r="BF192" s="53"/>
      <c r="BG192" s="53"/>
      <c r="BH192" s="53"/>
    </row>
    <row r="193" spans="36:60" ht="15">
      <c r="AJ193" s="82"/>
      <c r="AK193" s="53"/>
      <c r="AL193" s="53"/>
      <c r="AM193" s="53"/>
      <c r="AN193" s="53"/>
      <c r="AO193" s="53"/>
      <c r="AP193" s="53"/>
      <c r="AQ193" s="83"/>
      <c r="BD193" s="53"/>
      <c r="BE193" s="53"/>
      <c r="BF193" s="53"/>
      <c r="BG193" s="53"/>
      <c r="BH193" s="53"/>
    </row>
    <row r="194" spans="36:60" ht="15">
      <c r="AJ194" s="82"/>
      <c r="AK194" s="53"/>
      <c r="AL194" s="53"/>
      <c r="AM194" s="53"/>
      <c r="AN194" s="53"/>
      <c r="AO194" s="53"/>
      <c r="AP194" s="53"/>
      <c r="AQ194" s="83"/>
      <c r="BD194" s="53"/>
      <c r="BE194" s="53"/>
      <c r="BF194" s="53"/>
      <c r="BG194" s="53"/>
      <c r="BH194" s="53"/>
    </row>
    <row r="195" spans="36:60" ht="15">
      <c r="AJ195" s="82"/>
      <c r="AK195" s="53"/>
      <c r="AL195" s="53"/>
      <c r="AM195" s="53"/>
      <c r="AN195" s="53"/>
      <c r="AO195" s="53"/>
      <c r="AP195" s="53"/>
      <c r="AQ195" s="83"/>
      <c r="BD195" s="53"/>
      <c r="BE195" s="53"/>
      <c r="BF195" s="53"/>
      <c r="BG195" s="53"/>
      <c r="BH195" s="53"/>
    </row>
    <row r="196" spans="36:60" ht="15">
      <c r="AJ196" s="82"/>
      <c r="AK196" s="53"/>
      <c r="AL196" s="53"/>
      <c r="AM196" s="53"/>
      <c r="AN196" s="53"/>
      <c r="AO196" s="53"/>
      <c r="AP196" s="53"/>
      <c r="AQ196" s="83"/>
      <c r="BD196" s="53"/>
      <c r="BE196" s="53"/>
      <c r="BF196" s="53"/>
      <c r="BG196" s="53"/>
      <c r="BH196" s="53"/>
    </row>
    <row r="197" spans="36:60" ht="15">
      <c r="AJ197" s="82"/>
      <c r="AK197" s="53"/>
      <c r="AL197" s="53"/>
      <c r="AM197" s="53"/>
      <c r="AN197" s="53"/>
      <c r="AO197" s="53"/>
      <c r="AP197" s="53"/>
      <c r="AQ197" s="83"/>
      <c r="BD197" s="53"/>
      <c r="BE197" s="53"/>
      <c r="BF197" s="53"/>
      <c r="BG197" s="53"/>
      <c r="BH197" s="53"/>
    </row>
    <row r="198" spans="36:60" ht="15">
      <c r="AJ198" s="82"/>
      <c r="AK198" s="53"/>
      <c r="AL198" s="53"/>
      <c r="AM198" s="53"/>
      <c r="AN198" s="53"/>
      <c r="AO198" s="53"/>
      <c r="AP198" s="53"/>
      <c r="AQ198" s="83"/>
      <c r="BD198" s="53"/>
      <c r="BE198" s="53"/>
      <c r="BF198" s="53"/>
      <c r="BG198" s="53"/>
      <c r="BH198" s="53"/>
    </row>
    <row r="199" spans="36:60" ht="15">
      <c r="AJ199" s="82"/>
      <c r="AK199" s="53"/>
      <c r="AL199" s="53"/>
      <c r="AM199" s="53"/>
      <c r="AN199" s="53"/>
      <c r="AO199" s="53"/>
      <c r="AP199" s="53"/>
      <c r="AQ199" s="83"/>
      <c r="BD199" s="53"/>
      <c r="BE199" s="53"/>
      <c r="BF199" s="53"/>
      <c r="BG199" s="53"/>
      <c r="BH199" s="53"/>
    </row>
    <row r="200" spans="36:60" ht="15">
      <c r="AJ200" s="82"/>
      <c r="AK200" s="53"/>
      <c r="AL200" s="53"/>
      <c r="AM200" s="53"/>
      <c r="AN200" s="53"/>
      <c r="AO200" s="53"/>
      <c r="AP200" s="53"/>
      <c r="AQ200" s="83"/>
      <c r="BD200" s="53"/>
      <c r="BE200" s="53"/>
      <c r="BF200" s="53"/>
      <c r="BG200" s="53"/>
      <c r="BH200" s="53"/>
    </row>
    <row r="201" spans="36:60" ht="15">
      <c r="AJ201" s="82"/>
      <c r="AK201" s="53"/>
      <c r="AL201" s="53"/>
      <c r="AM201" s="53"/>
      <c r="AN201" s="53"/>
      <c r="AO201" s="53"/>
      <c r="AP201" s="53"/>
      <c r="AQ201" s="83"/>
      <c r="BD201" s="53"/>
      <c r="BE201" s="53"/>
      <c r="BF201" s="53"/>
      <c r="BG201" s="53"/>
      <c r="BH201" s="53"/>
    </row>
    <row r="202" spans="36:60" ht="15">
      <c r="AJ202" s="82"/>
      <c r="AK202" s="53"/>
      <c r="AL202" s="53"/>
      <c r="AM202" s="53"/>
      <c r="AN202" s="53"/>
      <c r="AO202" s="53"/>
      <c r="AP202" s="53"/>
      <c r="AQ202" s="83"/>
      <c r="BD202" s="53"/>
      <c r="BE202" s="53"/>
      <c r="BF202" s="53"/>
      <c r="BG202" s="53"/>
      <c r="BH202" s="53"/>
    </row>
    <row r="203" spans="36:60" ht="15">
      <c r="AJ203" s="82"/>
      <c r="AK203" s="53"/>
      <c r="AL203" s="53"/>
      <c r="AM203" s="53"/>
      <c r="AN203" s="53"/>
      <c r="AO203" s="53"/>
      <c r="AP203" s="53"/>
      <c r="AQ203" s="83"/>
      <c r="BD203" s="53"/>
      <c r="BE203" s="53"/>
      <c r="BF203" s="53"/>
      <c r="BG203" s="53"/>
      <c r="BH203" s="53"/>
    </row>
    <row r="204" spans="36:60" ht="15">
      <c r="AJ204" s="82"/>
      <c r="AK204" s="53"/>
      <c r="AL204" s="53"/>
      <c r="AM204" s="53"/>
      <c r="AN204" s="53"/>
      <c r="AO204" s="53"/>
      <c r="AP204" s="53"/>
      <c r="AQ204" s="83"/>
      <c r="BD204" s="53"/>
      <c r="BE204" s="53"/>
      <c r="BF204" s="53"/>
      <c r="BG204" s="53"/>
      <c r="BH204" s="53"/>
    </row>
    <row r="205" spans="36:60" ht="15">
      <c r="AJ205" s="82"/>
      <c r="AK205" s="53"/>
      <c r="AL205" s="53"/>
      <c r="AM205" s="53"/>
      <c r="AN205" s="53"/>
      <c r="AO205" s="53"/>
      <c r="AP205" s="53"/>
      <c r="AQ205" s="83"/>
      <c r="BD205" s="53"/>
      <c r="BE205" s="53"/>
      <c r="BF205" s="53"/>
      <c r="BG205" s="53"/>
      <c r="BH205" s="53"/>
    </row>
    <row r="206" spans="36:60" ht="15">
      <c r="AJ206" s="82"/>
      <c r="AK206" s="53"/>
      <c r="AL206" s="53"/>
      <c r="AM206" s="53"/>
      <c r="AN206" s="53"/>
      <c r="AO206" s="53"/>
      <c r="AP206" s="53"/>
      <c r="AQ206" s="83"/>
      <c r="BD206" s="53"/>
      <c r="BE206" s="53"/>
      <c r="BF206" s="53"/>
      <c r="BG206" s="53"/>
      <c r="BH206" s="53"/>
    </row>
    <row r="207" spans="36:60" ht="15">
      <c r="AJ207" s="82"/>
      <c r="AK207" s="53"/>
      <c r="AL207" s="53"/>
      <c r="AM207" s="53"/>
      <c r="AN207" s="53"/>
      <c r="AO207" s="53"/>
      <c r="AP207" s="53"/>
      <c r="AQ207" s="83"/>
      <c r="BD207" s="53"/>
      <c r="BE207" s="53"/>
      <c r="BF207" s="53"/>
      <c r="BG207" s="53"/>
      <c r="BH207" s="53"/>
    </row>
    <row r="208" spans="36:60" ht="15">
      <c r="AJ208" s="82"/>
      <c r="AK208" s="53"/>
      <c r="AL208" s="53"/>
      <c r="AM208" s="53"/>
      <c r="AN208" s="53"/>
      <c r="AO208" s="53"/>
      <c r="AP208" s="53"/>
      <c r="AQ208" s="83"/>
      <c r="BD208" s="53"/>
      <c r="BE208" s="53"/>
      <c r="BF208" s="53"/>
      <c r="BG208" s="53"/>
      <c r="BH208" s="53"/>
    </row>
    <row r="209" spans="36:60" ht="15">
      <c r="AJ209" s="82"/>
      <c r="AK209" s="53"/>
      <c r="AL209" s="53"/>
      <c r="AM209" s="53"/>
      <c r="AN209" s="53"/>
      <c r="AO209" s="53"/>
      <c r="AP209" s="53"/>
      <c r="AQ209" s="83"/>
      <c r="BD209" s="53"/>
      <c r="BE209" s="53"/>
      <c r="BF209" s="53"/>
      <c r="BG209" s="53"/>
      <c r="BH209" s="53"/>
    </row>
    <row r="210" spans="36:60" ht="15">
      <c r="AJ210" s="82"/>
      <c r="AK210" s="53"/>
      <c r="AL210" s="53"/>
      <c r="AM210" s="53"/>
      <c r="AN210" s="53"/>
      <c r="AO210" s="53"/>
      <c r="AP210" s="53"/>
      <c r="AQ210" s="83"/>
      <c r="BD210" s="53"/>
      <c r="BE210" s="53"/>
      <c r="BF210" s="53"/>
      <c r="BG210" s="53"/>
      <c r="BH210" s="53"/>
    </row>
    <row r="211" spans="36:60" ht="15">
      <c r="AJ211" s="82"/>
      <c r="AK211" s="53"/>
      <c r="AL211" s="53"/>
      <c r="AM211" s="53"/>
      <c r="AN211" s="53"/>
      <c r="AO211" s="53"/>
      <c r="AP211" s="53"/>
      <c r="AQ211" s="83"/>
      <c r="BD211" s="53"/>
      <c r="BE211" s="53"/>
      <c r="BF211" s="53"/>
      <c r="BG211" s="53"/>
      <c r="BH211" s="53"/>
    </row>
    <row r="212" spans="36:60" ht="15">
      <c r="AJ212" s="82"/>
      <c r="AK212" s="53"/>
      <c r="AL212" s="53"/>
      <c r="AM212" s="53"/>
      <c r="AN212" s="53"/>
      <c r="AO212" s="53"/>
      <c r="AP212" s="53"/>
      <c r="AQ212" s="83"/>
      <c r="BD212" s="53"/>
      <c r="BE212" s="53"/>
      <c r="BF212" s="53"/>
      <c r="BG212" s="53"/>
      <c r="BH212" s="53"/>
    </row>
    <row r="213" spans="36:60" ht="15">
      <c r="AJ213" s="82"/>
      <c r="AK213" s="53"/>
      <c r="AL213" s="53"/>
      <c r="AM213" s="53"/>
      <c r="AN213" s="53"/>
      <c r="AO213" s="53"/>
      <c r="AP213" s="53"/>
      <c r="AQ213" s="83"/>
      <c r="BD213" s="53"/>
      <c r="BE213" s="53"/>
      <c r="BF213" s="53"/>
      <c r="BG213" s="53"/>
      <c r="BH213" s="53"/>
    </row>
    <row r="214" spans="36:60" ht="15">
      <c r="AJ214" s="82"/>
      <c r="AK214" s="53"/>
      <c r="AL214" s="53"/>
      <c r="AM214" s="53"/>
      <c r="AN214" s="53"/>
      <c r="AO214" s="53"/>
      <c r="AP214" s="53"/>
      <c r="AQ214" s="83"/>
      <c r="BD214" s="53"/>
      <c r="BE214" s="53"/>
      <c r="BF214" s="53"/>
      <c r="BG214" s="53"/>
      <c r="BH214" s="53"/>
    </row>
    <row r="215" spans="36:60" ht="15">
      <c r="AJ215" s="82"/>
      <c r="AK215" s="53"/>
      <c r="AL215" s="53"/>
      <c r="AM215" s="53"/>
      <c r="AN215" s="53"/>
      <c r="AO215" s="53"/>
      <c r="AP215" s="53"/>
      <c r="AQ215" s="83"/>
      <c r="BD215" s="53"/>
      <c r="BE215" s="53"/>
      <c r="BF215" s="53"/>
      <c r="BG215" s="53"/>
      <c r="BH215" s="53"/>
    </row>
    <row r="216" spans="36:60" ht="15">
      <c r="AJ216" s="82"/>
      <c r="AK216" s="53"/>
      <c r="AL216" s="53"/>
      <c r="AM216" s="53"/>
      <c r="AN216" s="53"/>
      <c r="AO216" s="53"/>
      <c r="AP216" s="53"/>
      <c r="AQ216" s="83"/>
      <c r="BD216" s="53"/>
      <c r="BE216" s="53"/>
      <c r="BF216" s="53"/>
      <c r="BG216" s="53"/>
      <c r="BH216" s="53"/>
    </row>
    <row r="217" spans="36:60" ht="15">
      <c r="AJ217" s="82"/>
      <c r="AK217" s="53"/>
      <c r="AL217" s="53"/>
      <c r="AM217" s="53"/>
      <c r="AN217" s="53"/>
      <c r="AO217" s="53"/>
      <c r="AP217" s="53"/>
      <c r="AQ217" s="83"/>
      <c r="BD217" s="53"/>
      <c r="BE217" s="53"/>
      <c r="BF217" s="53"/>
      <c r="BG217" s="53"/>
      <c r="BH217" s="53"/>
    </row>
    <row r="218" spans="36:60" ht="15">
      <c r="AJ218" s="82"/>
      <c r="AK218" s="53"/>
      <c r="AL218" s="53"/>
      <c r="AM218" s="53"/>
      <c r="AN218" s="53"/>
      <c r="AO218" s="53"/>
      <c r="AP218" s="53"/>
      <c r="AQ218" s="83"/>
      <c r="BD218" s="53"/>
      <c r="BE218" s="53"/>
      <c r="BF218" s="53"/>
      <c r="BG218" s="53"/>
      <c r="BH218" s="53"/>
    </row>
    <row r="219" spans="36:60" ht="15">
      <c r="AJ219" s="82"/>
      <c r="AK219" s="53"/>
      <c r="AL219" s="53"/>
      <c r="AM219" s="53"/>
      <c r="AN219" s="53"/>
      <c r="AO219" s="53"/>
      <c r="AP219" s="53"/>
      <c r="AQ219" s="83"/>
      <c r="BD219" s="53"/>
      <c r="BE219" s="53"/>
      <c r="BF219" s="53"/>
      <c r="BG219" s="53"/>
      <c r="BH219" s="53"/>
    </row>
    <row r="220" spans="36:60" ht="15">
      <c r="AJ220" s="82"/>
      <c r="AK220" s="53"/>
      <c r="AL220" s="53"/>
      <c r="AM220" s="53"/>
      <c r="AN220" s="53"/>
      <c r="AO220" s="53"/>
      <c r="AP220" s="53"/>
      <c r="AQ220" s="83"/>
      <c r="BD220" s="53"/>
      <c r="BE220" s="53"/>
      <c r="BF220" s="53"/>
      <c r="BG220" s="53"/>
      <c r="BH220" s="53"/>
    </row>
    <row r="221" spans="36:60" ht="15">
      <c r="AJ221" s="82"/>
      <c r="AK221" s="53"/>
      <c r="AL221" s="53"/>
      <c r="AM221" s="53"/>
      <c r="AN221" s="53"/>
      <c r="AO221" s="53"/>
      <c r="AP221" s="53"/>
      <c r="AQ221" s="83"/>
      <c r="BD221" s="53"/>
      <c r="BE221" s="53"/>
      <c r="BF221" s="53"/>
      <c r="BG221" s="53"/>
      <c r="BH221" s="53"/>
    </row>
    <row r="222" spans="36:60" ht="15">
      <c r="AJ222" s="82"/>
      <c r="AK222" s="53"/>
      <c r="AL222" s="53"/>
      <c r="AM222" s="53"/>
      <c r="AN222" s="53"/>
      <c r="AO222" s="53"/>
      <c r="AP222" s="53"/>
      <c r="AQ222" s="83"/>
      <c r="BD222" s="53"/>
      <c r="BE222" s="53"/>
      <c r="BF222" s="53"/>
      <c r="BG222" s="53"/>
      <c r="BH222" s="53"/>
    </row>
    <row r="223" spans="36:60" ht="15">
      <c r="AJ223" s="82"/>
      <c r="AK223" s="53"/>
      <c r="AL223" s="53"/>
      <c r="AM223" s="53"/>
      <c r="AN223" s="53"/>
      <c r="AO223" s="53"/>
      <c r="AP223" s="53"/>
      <c r="AQ223" s="83"/>
      <c r="BD223" s="53"/>
      <c r="BE223" s="53"/>
      <c r="BF223" s="53"/>
      <c r="BG223" s="53"/>
      <c r="BH223" s="53"/>
    </row>
    <row r="224" spans="36:60" ht="15">
      <c r="AJ224" s="82"/>
      <c r="AK224" s="53"/>
      <c r="AL224" s="53"/>
      <c r="AM224" s="53"/>
      <c r="AN224" s="53"/>
      <c r="AO224" s="53"/>
      <c r="AP224" s="53"/>
      <c r="AQ224" s="83"/>
      <c r="BD224" s="53"/>
      <c r="BE224" s="53"/>
      <c r="BF224" s="53"/>
      <c r="BG224" s="53"/>
      <c r="BH224" s="53"/>
    </row>
    <row r="225" spans="36:60" ht="15">
      <c r="AJ225" s="82"/>
      <c r="AK225" s="53"/>
      <c r="AL225" s="53"/>
      <c r="AM225" s="53"/>
      <c r="AN225" s="53"/>
      <c r="AO225" s="53"/>
      <c r="AP225" s="53"/>
      <c r="AQ225" s="83"/>
      <c r="BD225" s="53"/>
      <c r="BE225" s="53"/>
      <c r="BF225" s="53"/>
      <c r="BG225" s="53"/>
      <c r="BH225" s="53"/>
    </row>
    <row r="226" spans="36:60" ht="15">
      <c r="AJ226" s="82"/>
      <c r="AK226" s="53"/>
      <c r="AL226" s="53"/>
      <c r="AM226" s="53"/>
      <c r="AN226" s="53"/>
      <c r="AO226" s="53"/>
      <c r="AP226" s="53"/>
      <c r="AQ226" s="83"/>
      <c r="BD226" s="53"/>
      <c r="BE226" s="53"/>
      <c r="BF226" s="53"/>
      <c r="BG226" s="53"/>
      <c r="BH226" s="53"/>
    </row>
    <row r="227" spans="36:60" ht="15">
      <c r="AJ227" s="82"/>
      <c r="AK227" s="53"/>
      <c r="AL227" s="53"/>
      <c r="AM227" s="53"/>
      <c r="AN227" s="53"/>
      <c r="AO227" s="53"/>
      <c r="AP227" s="53"/>
      <c r="AQ227" s="83"/>
      <c r="BD227" s="53"/>
      <c r="BE227" s="53"/>
      <c r="BF227" s="53"/>
      <c r="BG227" s="53"/>
      <c r="BH227" s="53"/>
    </row>
    <row r="228" spans="36:60" ht="15">
      <c r="AJ228" s="82"/>
      <c r="AK228" s="53"/>
      <c r="AL228" s="53"/>
      <c r="AM228" s="53"/>
      <c r="AN228" s="53"/>
      <c r="AO228" s="53"/>
      <c r="AP228" s="53"/>
      <c r="AQ228" s="83"/>
      <c r="BD228" s="53"/>
      <c r="BE228" s="53"/>
      <c r="BF228" s="53"/>
      <c r="BG228" s="53"/>
      <c r="BH228" s="53"/>
    </row>
    <row r="229" spans="36:60" ht="15">
      <c r="AJ229" s="82"/>
      <c r="AK229" s="53"/>
      <c r="AL229" s="53"/>
      <c r="AM229" s="53"/>
      <c r="AN229" s="53"/>
      <c r="AO229" s="53"/>
      <c r="AP229" s="53"/>
      <c r="AQ229" s="83"/>
      <c r="BD229" s="53"/>
      <c r="BE229" s="53"/>
      <c r="BF229" s="53"/>
      <c r="BG229" s="53"/>
      <c r="BH229" s="53"/>
    </row>
    <row r="230" spans="36:60" ht="15">
      <c r="AJ230" s="82"/>
      <c r="AK230" s="53"/>
      <c r="AL230" s="53"/>
      <c r="AM230" s="53"/>
      <c r="AN230" s="53"/>
      <c r="AO230" s="53"/>
      <c r="AP230" s="53"/>
      <c r="AQ230" s="83"/>
      <c r="BD230" s="53"/>
      <c r="BE230" s="53"/>
      <c r="BF230" s="53"/>
      <c r="BG230" s="53"/>
      <c r="BH230" s="53"/>
    </row>
    <row r="231" spans="36:60" ht="15">
      <c r="AJ231" s="82"/>
      <c r="AK231" s="53"/>
      <c r="AL231" s="53"/>
      <c r="AM231" s="53"/>
      <c r="AN231" s="53"/>
      <c r="AO231" s="53"/>
      <c r="AP231" s="53"/>
      <c r="AQ231" s="83"/>
      <c r="BD231" s="53"/>
      <c r="BE231" s="53"/>
      <c r="BF231" s="53"/>
      <c r="BG231" s="53"/>
      <c r="BH231" s="53"/>
    </row>
    <row r="232" spans="36:60" ht="15">
      <c r="AJ232" s="82"/>
      <c r="AK232" s="53"/>
      <c r="AL232" s="53"/>
      <c r="AM232" s="53"/>
      <c r="AN232" s="53"/>
      <c r="AO232" s="53"/>
      <c r="AP232" s="53"/>
      <c r="AQ232" s="83"/>
      <c r="BD232" s="53"/>
      <c r="BE232" s="53"/>
      <c r="BF232" s="53"/>
      <c r="BG232" s="53"/>
      <c r="BH232" s="53"/>
    </row>
    <row r="233" spans="36:60" ht="15">
      <c r="AJ233" s="82"/>
      <c r="AK233" s="53"/>
      <c r="AL233" s="53"/>
      <c r="AM233" s="53"/>
      <c r="AN233" s="53"/>
      <c r="AO233" s="53"/>
      <c r="AP233" s="53"/>
      <c r="AQ233" s="83"/>
      <c r="BD233" s="53"/>
      <c r="BE233" s="53"/>
      <c r="BF233" s="53"/>
      <c r="BG233" s="53"/>
      <c r="BH233" s="53"/>
    </row>
    <row r="234" spans="36:60" ht="15">
      <c r="AJ234" s="82"/>
      <c r="AK234" s="53"/>
      <c r="AL234" s="53"/>
      <c r="AM234" s="53"/>
      <c r="AN234" s="53"/>
      <c r="AO234" s="53"/>
      <c r="AP234" s="53"/>
      <c r="AQ234" s="83"/>
      <c r="BD234" s="53"/>
      <c r="BE234" s="53"/>
      <c r="BF234" s="53"/>
      <c r="BG234" s="53"/>
      <c r="BH234" s="53"/>
    </row>
    <row r="235" spans="36:60" ht="15">
      <c r="AJ235" s="82"/>
      <c r="AK235" s="53"/>
      <c r="AL235" s="53"/>
      <c r="AM235" s="53"/>
      <c r="AN235" s="53"/>
      <c r="AO235" s="53"/>
      <c r="AP235" s="53"/>
      <c r="AQ235" s="83"/>
      <c r="BD235" s="53"/>
      <c r="BE235" s="53"/>
      <c r="BF235" s="53"/>
      <c r="BG235" s="53"/>
      <c r="BH235" s="53"/>
    </row>
    <row r="236" spans="36:60" ht="15">
      <c r="AJ236" s="82"/>
      <c r="AK236" s="53"/>
      <c r="AL236" s="53"/>
      <c r="AM236" s="53"/>
      <c r="AN236" s="53"/>
      <c r="AO236" s="53"/>
      <c r="AP236" s="53"/>
      <c r="AQ236" s="83"/>
      <c r="BD236" s="53"/>
      <c r="BE236" s="53"/>
      <c r="BF236" s="53"/>
      <c r="BG236" s="53"/>
      <c r="BH236" s="53"/>
    </row>
    <row r="237" spans="36:60" ht="15">
      <c r="AJ237" s="82"/>
      <c r="AK237" s="53"/>
      <c r="AL237" s="53"/>
      <c r="AM237" s="53"/>
      <c r="AN237" s="53"/>
      <c r="AO237" s="53"/>
      <c r="AP237" s="53"/>
      <c r="AQ237" s="83"/>
      <c r="BD237" s="53"/>
      <c r="BE237" s="53"/>
      <c r="BF237" s="53"/>
      <c r="BG237" s="53"/>
      <c r="BH237" s="53"/>
    </row>
    <row r="238" spans="36:60" ht="15">
      <c r="AJ238" s="82"/>
      <c r="AK238" s="53"/>
      <c r="AL238" s="53"/>
      <c r="AM238" s="53"/>
      <c r="AN238" s="53"/>
      <c r="AO238" s="53"/>
      <c r="AP238" s="53"/>
      <c r="AQ238" s="83"/>
      <c r="BD238" s="53"/>
      <c r="BE238" s="53"/>
      <c r="BF238" s="53"/>
      <c r="BG238" s="53"/>
      <c r="BH238" s="53"/>
    </row>
    <row r="239" spans="36:60" ht="15">
      <c r="AJ239" s="82"/>
      <c r="AK239" s="53"/>
      <c r="AL239" s="53"/>
      <c r="AM239" s="53"/>
      <c r="AN239" s="53"/>
      <c r="AO239" s="53"/>
      <c r="AP239" s="53"/>
      <c r="AQ239" s="83"/>
      <c r="BD239" s="53"/>
      <c r="BE239" s="53"/>
      <c r="BF239" s="53"/>
      <c r="BG239" s="53"/>
      <c r="BH239" s="53"/>
    </row>
    <row r="240" spans="36:60" ht="15">
      <c r="AJ240" s="82"/>
      <c r="AK240" s="53"/>
      <c r="AL240" s="53"/>
      <c r="AM240" s="53"/>
      <c r="AN240" s="53"/>
      <c r="AO240" s="53"/>
      <c r="AP240" s="53"/>
      <c r="AQ240" s="83"/>
      <c r="BD240" s="53"/>
      <c r="BE240" s="53"/>
      <c r="BF240" s="53"/>
      <c r="BG240" s="53"/>
      <c r="BH240" s="53"/>
    </row>
    <row r="241" spans="36:60" ht="15">
      <c r="AJ241" s="82"/>
      <c r="AK241" s="53"/>
      <c r="AL241" s="53"/>
      <c r="AM241" s="53"/>
      <c r="AN241" s="53"/>
      <c r="AO241" s="53"/>
      <c r="AP241" s="53"/>
      <c r="AQ241" s="83"/>
      <c r="BD241" s="53"/>
      <c r="BE241" s="53"/>
      <c r="BF241" s="53"/>
      <c r="BG241" s="53"/>
      <c r="BH241" s="53"/>
    </row>
    <row r="242" spans="36:43" ht="15">
      <c r="AJ242" s="82"/>
      <c r="AK242" s="53"/>
      <c r="AL242" s="53"/>
      <c r="AM242" s="53"/>
      <c r="AN242" s="53"/>
      <c r="AO242" s="53"/>
      <c r="AP242" s="53"/>
      <c r="AQ242" s="83"/>
    </row>
    <row r="243" spans="36:43" ht="15">
      <c r="AJ243" s="82"/>
      <c r="AK243" s="53"/>
      <c r="AL243" s="53"/>
      <c r="AM243" s="53"/>
      <c r="AN243" s="53"/>
      <c r="AO243" s="53"/>
      <c r="AP243" s="53"/>
      <c r="AQ243" s="83"/>
    </row>
    <row r="244" spans="36:43" ht="15">
      <c r="AJ244" s="82"/>
      <c r="AK244" s="53"/>
      <c r="AL244" s="53"/>
      <c r="AM244" s="53"/>
      <c r="AN244" s="53"/>
      <c r="AO244" s="53"/>
      <c r="AP244" s="53"/>
      <c r="AQ244" s="83"/>
    </row>
    <row r="245" spans="36:43" ht="15">
      <c r="AJ245" s="82"/>
      <c r="AK245" s="53"/>
      <c r="AL245" s="53"/>
      <c r="AM245" s="53"/>
      <c r="AN245" s="53"/>
      <c r="AO245" s="53"/>
      <c r="AP245" s="53"/>
      <c r="AQ245" s="83"/>
    </row>
    <row r="246" spans="36:43" ht="15">
      <c r="AJ246" s="82"/>
      <c r="AK246" s="53"/>
      <c r="AL246" s="53"/>
      <c r="AM246" s="53"/>
      <c r="AN246" s="53"/>
      <c r="AO246" s="53"/>
      <c r="AP246" s="53"/>
      <c r="AQ246" s="83"/>
    </row>
    <row r="247" spans="36:43" ht="15">
      <c r="AJ247" s="82"/>
      <c r="AK247" s="53"/>
      <c r="AL247" s="53"/>
      <c r="AM247" s="53"/>
      <c r="AN247" s="53"/>
      <c r="AO247" s="53"/>
      <c r="AP247" s="53"/>
      <c r="AQ247" s="83"/>
    </row>
    <row r="248" spans="36:43" ht="15">
      <c r="AJ248" s="82"/>
      <c r="AK248" s="53"/>
      <c r="AL248" s="53"/>
      <c r="AM248" s="53"/>
      <c r="AN248" s="53"/>
      <c r="AO248" s="53"/>
      <c r="AP248" s="53"/>
      <c r="AQ248" s="83"/>
    </row>
    <row r="249" spans="36:43" ht="15">
      <c r="AJ249" s="82"/>
      <c r="AK249" s="53"/>
      <c r="AL249" s="53"/>
      <c r="AM249" s="53"/>
      <c r="AN249" s="53"/>
      <c r="AO249" s="53"/>
      <c r="AP249" s="53"/>
      <c r="AQ249" s="83"/>
    </row>
    <row r="250" spans="36:43" ht="15">
      <c r="AJ250" s="82"/>
      <c r="AK250" s="53"/>
      <c r="AL250" s="53"/>
      <c r="AM250" s="53"/>
      <c r="AN250" s="53"/>
      <c r="AO250" s="53"/>
      <c r="AP250" s="53"/>
      <c r="AQ250" s="83"/>
    </row>
    <row r="251" spans="36:43" ht="15">
      <c r="AJ251" s="82"/>
      <c r="AK251" s="53"/>
      <c r="AL251" s="53"/>
      <c r="AM251" s="53"/>
      <c r="AN251" s="53"/>
      <c r="AO251" s="53"/>
      <c r="AP251" s="53"/>
      <c r="AQ251" s="83"/>
    </row>
    <row r="252" spans="36:43" ht="15">
      <c r="AJ252" s="82"/>
      <c r="AK252" s="53"/>
      <c r="AL252" s="53"/>
      <c r="AM252" s="53"/>
      <c r="AN252" s="53"/>
      <c r="AO252" s="53"/>
      <c r="AP252" s="53"/>
      <c r="AQ252" s="83"/>
    </row>
    <row r="253" spans="36:43" ht="15">
      <c r="AJ253" s="82"/>
      <c r="AK253" s="53"/>
      <c r="AL253" s="53"/>
      <c r="AM253" s="53"/>
      <c r="AN253" s="53"/>
      <c r="AO253" s="53"/>
      <c r="AP253" s="53"/>
      <c r="AQ253" s="83"/>
    </row>
    <row r="254" spans="36:43" ht="15">
      <c r="AJ254" s="82"/>
      <c r="AK254" s="53"/>
      <c r="AL254" s="53"/>
      <c r="AM254" s="53"/>
      <c r="AN254" s="53"/>
      <c r="AO254" s="53"/>
      <c r="AP254" s="53"/>
      <c r="AQ254" s="83"/>
    </row>
    <row r="255" spans="36:43" ht="15">
      <c r="AJ255" s="82"/>
      <c r="AK255" s="53"/>
      <c r="AL255" s="53"/>
      <c r="AM255" s="53"/>
      <c r="AN255" s="53"/>
      <c r="AO255" s="53"/>
      <c r="AP255" s="53"/>
      <c r="AQ255" s="83"/>
    </row>
    <row r="256" spans="36:43" ht="15">
      <c r="AJ256" s="82"/>
      <c r="AK256" s="53"/>
      <c r="AL256" s="53"/>
      <c r="AM256" s="53"/>
      <c r="AN256" s="53"/>
      <c r="AO256" s="53"/>
      <c r="AP256" s="53"/>
      <c r="AQ256" s="83"/>
    </row>
    <row r="257" spans="36:43" ht="15">
      <c r="AJ257" s="82"/>
      <c r="AK257" s="53"/>
      <c r="AL257" s="53"/>
      <c r="AM257" s="53"/>
      <c r="AN257" s="53"/>
      <c r="AO257" s="53"/>
      <c r="AP257" s="53"/>
      <c r="AQ257" s="83"/>
    </row>
    <row r="258" spans="36:43" ht="15">
      <c r="AJ258" s="82"/>
      <c r="AK258" s="53"/>
      <c r="AL258" s="53"/>
      <c r="AM258" s="53"/>
      <c r="AN258" s="53"/>
      <c r="AO258" s="53"/>
      <c r="AP258" s="53"/>
      <c r="AQ258" s="83"/>
    </row>
    <row r="259" spans="36:43" ht="15">
      <c r="AJ259" s="82"/>
      <c r="AK259" s="53"/>
      <c r="AL259" s="53"/>
      <c r="AM259" s="53"/>
      <c r="AN259" s="53"/>
      <c r="AO259" s="53"/>
      <c r="AP259" s="53"/>
      <c r="AQ259" s="83"/>
    </row>
    <row r="260" spans="36:43" ht="15">
      <c r="AJ260" s="82"/>
      <c r="AK260" s="53"/>
      <c r="AL260" s="53"/>
      <c r="AM260" s="53"/>
      <c r="AN260" s="53"/>
      <c r="AO260" s="53"/>
      <c r="AP260" s="53"/>
      <c r="AQ260" s="83"/>
    </row>
    <row r="261" spans="36:43" ht="15">
      <c r="AJ261" s="82"/>
      <c r="AK261" s="53"/>
      <c r="AL261" s="53"/>
      <c r="AM261" s="53"/>
      <c r="AN261" s="53"/>
      <c r="AO261" s="53"/>
      <c r="AP261" s="53"/>
      <c r="AQ261" s="83"/>
    </row>
    <row r="262" spans="36:43" ht="15">
      <c r="AJ262" s="82"/>
      <c r="AK262" s="53"/>
      <c r="AL262" s="53"/>
      <c r="AM262" s="53"/>
      <c r="AN262" s="53"/>
      <c r="AO262" s="53"/>
      <c r="AP262" s="53"/>
      <c r="AQ262" s="83"/>
    </row>
    <row r="263" spans="36:43" ht="15">
      <c r="AJ263" s="82"/>
      <c r="AK263" s="53"/>
      <c r="AL263" s="53"/>
      <c r="AM263" s="53"/>
      <c r="AN263" s="53"/>
      <c r="AO263" s="53"/>
      <c r="AP263" s="53"/>
      <c r="AQ263" s="83"/>
    </row>
    <row r="264" spans="36:43" ht="15">
      <c r="AJ264" s="82"/>
      <c r="AK264" s="53"/>
      <c r="AL264" s="53"/>
      <c r="AM264" s="53"/>
      <c r="AN264" s="53"/>
      <c r="AO264" s="53"/>
      <c r="AP264" s="53"/>
      <c r="AQ264" s="83"/>
    </row>
    <row r="265" spans="36:43" ht="15">
      <c r="AJ265" s="82"/>
      <c r="AK265" s="53"/>
      <c r="AL265" s="53"/>
      <c r="AM265" s="53"/>
      <c r="AN265" s="53"/>
      <c r="AO265" s="53"/>
      <c r="AP265" s="53"/>
      <c r="AQ265" s="83"/>
    </row>
    <row r="266" spans="36:43" ht="15">
      <c r="AJ266" s="82"/>
      <c r="AK266" s="53"/>
      <c r="AL266" s="53"/>
      <c r="AM266" s="53"/>
      <c r="AN266" s="53"/>
      <c r="AO266" s="53"/>
      <c r="AP266" s="53"/>
      <c r="AQ266" s="83"/>
    </row>
    <row r="267" spans="36:43" ht="15">
      <c r="AJ267" s="82"/>
      <c r="AK267" s="53"/>
      <c r="AL267" s="53"/>
      <c r="AM267" s="53"/>
      <c r="AN267" s="53"/>
      <c r="AO267" s="53"/>
      <c r="AP267" s="53"/>
      <c r="AQ267" s="83"/>
    </row>
    <row r="268" spans="36:43" ht="15">
      <c r="AJ268" s="82"/>
      <c r="AK268" s="53"/>
      <c r="AL268" s="53"/>
      <c r="AM268" s="53"/>
      <c r="AN268" s="53"/>
      <c r="AO268" s="53"/>
      <c r="AP268" s="53"/>
      <c r="AQ268" s="83"/>
    </row>
    <row r="269" spans="36:43" ht="15">
      <c r="AJ269" s="82"/>
      <c r="AK269" s="53"/>
      <c r="AL269" s="53"/>
      <c r="AM269" s="53"/>
      <c r="AN269" s="53"/>
      <c r="AO269" s="53"/>
      <c r="AP269" s="53"/>
      <c r="AQ269" s="83"/>
    </row>
    <row r="270" spans="36:43" ht="15">
      <c r="AJ270" s="82"/>
      <c r="AK270" s="53"/>
      <c r="AL270" s="53"/>
      <c r="AM270" s="53"/>
      <c r="AN270" s="53"/>
      <c r="AO270" s="53"/>
      <c r="AP270" s="53"/>
      <c r="AQ270" s="83"/>
    </row>
    <row r="271" spans="36:43" ht="15">
      <c r="AJ271" s="82"/>
      <c r="AK271" s="53"/>
      <c r="AL271" s="53"/>
      <c r="AM271" s="53"/>
      <c r="AN271" s="53"/>
      <c r="AO271" s="53"/>
      <c r="AP271" s="53"/>
      <c r="AQ271" s="83"/>
    </row>
    <row r="272" spans="36:43" ht="15">
      <c r="AJ272" s="82"/>
      <c r="AK272" s="53"/>
      <c r="AL272" s="53"/>
      <c r="AM272" s="53"/>
      <c r="AN272" s="53"/>
      <c r="AO272" s="53"/>
      <c r="AP272" s="53"/>
      <c r="AQ272" s="83"/>
    </row>
    <row r="273" spans="36:43" ht="15">
      <c r="AJ273" s="82"/>
      <c r="AK273" s="53"/>
      <c r="AL273" s="53"/>
      <c r="AM273" s="53"/>
      <c r="AN273" s="53"/>
      <c r="AO273" s="53"/>
      <c r="AP273" s="53"/>
      <c r="AQ273" s="83"/>
    </row>
    <row r="274" spans="36:43" ht="15">
      <c r="AJ274" s="82"/>
      <c r="AK274" s="53"/>
      <c r="AL274" s="53"/>
      <c r="AM274" s="53"/>
      <c r="AN274" s="53"/>
      <c r="AO274" s="53"/>
      <c r="AP274" s="53"/>
      <c r="AQ274" s="83"/>
    </row>
    <row r="275" spans="36:43" ht="15">
      <c r="AJ275" s="82"/>
      <c r="AK275" s="53"/>
      <c r="AL275" s="53"/>
      <c r="AM275" s="53"/>
      <c r="AN275" s="53"/>
      <c r="AO275" s="53"/>
      <c r="AP275" s="53"/>
      <c r="AQ275" s="83"/>
    </row>
    <row r="276" spans="36:43" ht="15">
      <c r="AJ276" s="82"/>
      <c r="AK276" s="53"/>
      <c r="AL276" s="53"/>
      <c r="AM276" s="53"/>
      <c r="AN276" s="53"/>
      <c r="AO276" s="53"/>
      <c r="AP276" s="53"/>
      <c r="AQ276" s="83"/>
    </row>
    <row r="277" spans="36:43" ht="15">
      <c r="AJ277" s="82"/>
      <c r="AK277" s="53"/>
      <c r="AL277" s="53"/>
      <c r="AM277" s="53"/>
      <c r="AN277" s="53"/>
      <c r="AO277" s="53"/>
      <c r="AP277" s="53"/>
      <c r="AQ277" s="83"/>
    </row>
    <row r="278" spans="36:43" ht="15">
      <c r="AJ278" s="82"/>
      <c r="AK278" s="53"/>
      <c r="AL278" s="53"/>
      <c r="AM278" s="53"/>
      <c r="AN278" s="53"/>
      <c r="AO278" s="53"/>
      <c r="AP278" s="53"/>
      <c r="AQ278" s="83"/>
    </row>
    <row r="279" spans="36:43" ht="15">
      <c r="AJ279" s="82"/>
      <c r="AK279" s="53"/>
      <c r="AL279" s="53"/>
      <c r="AM279" s="53"/>
      <c r="AN279" s="53"/>
      <c r="AO279" s="53"/>
      <c r="AP279" s="53"/>
      <c r="AQ279" s="83"/>
    </row>
    <row r="280" spans="36:43" ht="15">
      <c r="AJ280" s="82"/>
      <c r="AK280" s="53"/>
      <c r="AL280" s="53"/>
      <c r="AM280" s="53"/>
      <c r="AN280" s="53"/>
      <c r="AO280" s="53"/>
      <c r="AP280" s="53"/>
      <c r="AQ280" s="83"/>
    </row>
    <row r="281" spans="36:43" ht="15">
      <c r="AJ281" s="82"/>
      <c r="AK281" s="53"/>
      <c r="AL281" s="53"/>
      <c r="AM281" s="53"/>
      <c r="AN281" s="53"/>
      <c r="AO281" s="53"/>
      <c r="AP281" s="53"/>
      <c r="AQ281" s="83"/>
    </row>
    <row r="282" spans="36:43" ht="15">
      <c r="AJ282" s="82"/>
      <c r="AK282" s="53"/>
      <c r="AL282" s="53"/>
      <c r="AM282" s="53"/>
      <c r="AN282" s="53"/>
      <c r="AO282" s="53"/>
      <c r="AP282" s="53"/>
      <c r="AQ282" s="83"/>
    </row>
    <row r="283" spans="36:43" ht="15">
      <c r="AJ283" s="82"/>
      <c r="AK283" s="53"/>
      <c r="AL283" s="53"/>
      <c r="AM283" s="53"/>
      <c r="AN283" s="53"/>
      <c r="AO283" s="53"/>
      <c r="AP283" s="53"/>
      <c r="AQ283" s="83"/>
    </row>
    <row r="284" spans="36:43" ht="15">
      <c r="AJ284" s="82"/>
      <c r="AK284" s="53"/>
      <c r="AL284" s="53"/>
      <c r="AM284" s="53"/>
      <c r="AN284" s="53"/>
      <c r="AO284" s="53"/>
      <c r="AP284" s="53"/>
      <c r="AQ284" s="83"/>
    </row>
    <row r="285" spans="36:43" ht="15">
      <c r="AJ285" s="82"/>
      <c r="AK285" s="53"/>
      <c r="AL285" s="53"/>
      <c r="AM285" s="53"/>
      <c r="AN285" s="53"/>
      <c r="AO285" s="53"/>
      <c r="AP285" s="53"/>
      <c r="AQ285" s="83"/>
    </row>
    <row r="286" spans="36:43" ht="15">
      <c r="AJ286" s="82"/>
      <c r="AK286" s="53"/>
      <c r="AL286" s="53"/>
      <c r="AM286" s="53"/>
      <c r="AN286" s="53"/>
      <c r="AO286" s="53"/>
      <c r="AP286" s="53"/>
      <c r="AQ286" s="83"/>
    </row>
    <row r="287" spans="36:43" ht="15">
      <c r="AJ287" s="82"/>
      <c r="AK287" s="53"/>
      <c r="AL287" s="53"/>
      <c r="AM287" s="53"/>
      <c r="AN287" s="53"/>
      <c r="AO287" s="53"/>
      <c r="AP287" s="53"/>
      <c r="AQ287" s="83"/>
    </row>
    <row r="288" spans="36:43" ht="15">
      <c r="AJ288" s="82"/>
      <c r="AK288" s="53"/>
      <c r="AL288" s="53"/>
      <c r="AM288" s="53"/>
      <c r="AN288" s="53"/>
      <c r="AO288" s="53"/>
      <c r="AP288" s="53"/>
      <c r="AQ288" s="83"/>
    </row>
    <row r="289" spans="36:43" ht="15">
      <c r="AJ289" s="82"/>
      <c r="AK289" s="53"/>
      <c r="AL289" s="53"/>
      <c r="AM289" s="53"/>
      <c r="AN289" s="53"/>
      <c r="AO289" s="53"/>
      <c r="AP289" s="53"/>
      <c r="AQ289" s="83"/>
    </row>
    <row r="290" spans="36:43" ht="15">
      <c r="AJ290" s="82"/>
      <c r="AK290" s="53"/>
      <c r="AL290" s="53"/>
      <c r="AM290" s="53"/>
      <c r="AN290" s="53"/>
      <c r="AO290" s="53"/>
      <c r="AP290" s="53"/>
      <c r="AQ290" s="83"/>
    </row>
    <row r="291" spans="36:43" ht="15">
      <c r="AJ291" s="82"/>
      <c r="AK291" s="53"/>
      <c r="AL291" s="53"/>
      <c r="AM291" s="53"/>
      <c r="AN291" s="53"/>
      <c r="AO291" s="53"/>
      <c r="AP291" s="53"/>
      <c r="AQ291" s="83"/>
    </row>
    <row r="292" spans="36:43" ht="15">
      <c r="AJ292" s="82"/>
      <c r="AK292" s="53"/>
      <c r="AL292" s="53"/>
      <c r="AM292" s="53"/>
      <c r="AN292" s="53"/>
      <c r="AO292" s="53"/>
      <c r="AP292" s="53"/>
      <c r="AQ292" s="83"/>
    </row>
    <row r="293" spans="36:43" ht="15">
      <c r="AJ293" s="82"/>
      <c r="AK293" s="53"/>
      <c r="AL293" s="53"/>
      <c r="AM293" s="53"/>
      <c r="AN293" s="53"/>
      <c r="AO293" s="53"/>
      <c r="AP293" s="53"/>
      <c r="AQ293" s="83"/>
    </row>
    <row r="294" spans="36:43" ht="15">
      <c r="AJ294" s="82"/>
      <c r="AK294" s="53"/>
      <c r="AL294" s="53"/>
      <c r="AM294" s="53"/>
      <c r="AN294" s="53"/>
      <c r="AO294" s="53"/>
      <c r="AP294" s="53"/>
      <c r="AQ294" s="83"/>
    </row>
    <row r="295" spans="36:43" ht="15">
      <c r="AJ295" s="82"/>
      <c r="AK295" s="53"/>
      <c r="AL295" s="53"/>
      <c r="AM295" s="53"/>
      <c r="AN295" s="53"/>
      <c r="AO295" s="53"/>
      <c r="AP295" s="53"/>
      <c r="AQ295" s="83"/>
    </row>
    <row r="296" spans="36:43" ht="15">
      <c r="AJ296" s="82"/>
      <c r="AK296" s="53"/>
      <c r="AL296" s="53"/>
      <c r="AM296" s="53"/>
      <c r="AN296" s="53"/>
      <c r="AO296" s="53"/>
      <c r="AP296" s="53"/>
      <c r="AQ296" s="83"/>
    </row>
    <row r="297" spans="36:43" ht="15">
      <c r="AJ297" s="82"/>
      <c r="AK297" s="53"/>
      <c r="AL297" s="53"/>
      <c r="AM297" s="53"/>
      <c r="AN297" s="53"/>
      <c r="AO297" s="53"/>
      <c r="AP297" s="53"/>
      <c r="AQ297" s="83"/>
    </row>
    <row r="298" spans="36:43" ht="15">
      <c r="AJ298" s="82"/>
      <c r="AK298" s="53"/>
      <c r="AL298" s="53"/>
      <c r="AM298" s="53"/>
      <c r="AN298" s="53"/>
      <c r="AO298" s="53"/>
      <c r="AP298" s="53"/>
      <c r="AQ298" s="83"/>
    </row>
    <row r="299" spans="36:43" ht="15">
      <c r="AJ299" s="82"/>
      <c r="AK299" s="53"/>
      <c r="AL299" s="53"/>
      <c r="AM299" s="53"/>
      <c r="AN299" s="53"/>
      <c r="AO299" s="53"/>
      <c r="AP299" s="53"/>
      <c r="AQ299" s="83"/>
    </row>
    <row r="300" spans="36:43" ht="15">
      <c r="AJ300" s="82"/>
      <c r="AK300" s="53"/>
      <c r="AL300" s="53"/>
      <c r="AM300" s="53"/>
      <c r="AN300" s="53"/>
      <c r="AO300" s="53"/>
      <c r="AP300" s="53"/>
      <c r="AQ300" s="83"/>
    </row>
    <row r="301" spans="36:43" ht="15">
      <c r="AJ301" s="82"/>
      <c r="AK301" s="53"/>
      <c r="AL301" s="53"/>
      <c r="AM301" s="53"/>
      <c r="AN301" s="53"/>
      <c r="AO301" s="53"/>
      <c r="AP301" s="53"/>
      <c r="AQ301" s="83"/>
    </row>
    <row r="302" spans="36:43" ht="15">
      <c r="AJ302" s="82"/>
      <c r="AK302" s="53"/>
      <c r="AL302" s="53"/>
      <c r="AM302" s="53"/>
      <c r="AN302" s="53"/>
      <c r="AO302" s="53"/>
      <c r="AP302" s="53"/>
      <c r="AQ302" s="83"/>
    </row>
    <row r="303" spans="36:43" ht="15">
      <c r="AJ303" s="82"/>
      <c r="AK303" s="53"/>
      <c r="AL303" s="53"/>
      <c r="AM303" s="53"/>
      <c r="AN303" s="53"/>
      <c r="AO303" s="53"/>
      <c r="AP303" s="53"/>
      <c r="AQ303" s="83"/>
    </row>
    <row r="304" spans="36:43" ht="15">
      <c r="AJ304" s="82"/>
      <c r="AK304" s="53"/>
      <c r="AL304" s="53"/>
      <c r="AM304" s="53"/>
      <c r="AN304" s="53"/>
      <c r="AO304" s="53"/>
      <c r="AP304" s="53"/>
      <c r="AQ304" s="83"/>
    </row>
    <row r="305" spans="36:43" ht="15">
      <c r="AJ305" s="82"/>
      <c r="AK305" s="53"/>
      <c r="AL305" s="53"/>
      <c r="AM305" s="53"/>
      <c r="AN305" s="53"/>
      <c r="AO305" s="53"/>
      <c r="AP305" s="53"/>
      <c r="AQ305" s="83"/>
    </row>
    <row r="306" spans="36:43" ht="15">
      <c r="AJ306" s="82"/>
      <c r="AK306" s="53"/>
      <c r="AL306" s="53"/>
      <c r="AM306" s="53"/>
      <c r="AN306" s="53"/>
      <c r="AO306" s="53"/>
      <c r="AP306" s="53"/>
      <c r="AQ306" s="83"/>
    </row>
    <row r="307" spans="36:43" ht="15">
      <c r="AJ307" s="82"/>
      <c r="AK307" s="53"/>
      <c r="AL307" s="53"/>
      <c r="AM307" s="53"/>
      <c r="AN307" s="53"/>
      <c r="AO307" s="53"/>
      <c r="AP307" s="53"/>
      <c r="AQ307" s="83"/>
    </row>
    <row r="308" spans="36:43" ht="15">
      <c r="AJ308" s="82"/>
      <c r="AK308" s="53"/>
      <c r="AL308" s="53"/>
      <c r="AM308" s="53"/>
      <c r="AN308" s="53"/>
      <c r="AO308" s="53"/>
      <c r="AP308" s="53"/>
      <c r="AQ308" s="83"/>
    </row>
    <row r="309" spans="36:43" ht="15">
      <c r="AJ309" s="82"/>
      <c r="AK309" s="53"/>
      <c r="AL309" s="53"/>
      <c r="AM309" s="53"/>
      <c r="AN309" s="53"/>
      <c r="AO309" s="53"/>
      <c r="AP309" s="53"/>
      <c r="AQ309" s="83"/>
    </row>
    <row r="310" spans="36:43" ht="15">
      <c r="AJ310" s="82"/>
      <c r="AK310" s="53"/>
      <c r="AL310" s="53"/>
      <c r="AM310" s="53"/>
      <c r="AN310" s="53"/>
      <c r="AO310" s="53"/>
      <c r="AP310" s="53"/>
      <c r="AQ310" s="83"/>
    </row>
    <row r="311" spans="36:43" ht="15">
      <c r="AJ311" s="82"/>
      <c r="AK311" s="53"/>
      <c r="AL311" s="53"/>
      <c r="AM311" s="53"/>
      <c r="AN311" s="53"/>
      <c r="AO311" s="53"/>
      <c r="AP311" s="53"/>
      <c r="AQ311" s="83"/>
    </row>
    <row r="312" spans="36:43" ht="15">
      <c r="AJ312" s="82"/>
      <c r="AK312" s="53"/>
      <c r="AL312" s="53"/>
      <c r="AM312" s="53"/>
      <c r="AN312" s="53"/>
      <c r="AO312" s="53"/>
      <c r="AP312" s="53"/>
      <c r="AQ312" s="83"/>
    </row>
    <row r="313" spans="36:43" ht="15">
      <c r="AJ313" s="82"/>
      <c r="AK313" s="53"/>
      <c r="AL313" s="53"/>
      <c r="AM313" s="53"/>
      <c r="AN313" s="53"/>
      <c r="AO313" s="53"/>
      <c r="AP313" s="53"/>
      <c r="AQ313" s="83"/>
    </row>
    <row r="314" spans="36:43" ht="15">
      <c r="AJ314" s="82"/>
      <c r="AK314" s="53"/>
      <c r="AL314" s="53"/>
      <c r="AM314" s="53"/>
      <c r="AN314" s="53"/>
      <c r="AO314" s="53"/>
      <c r="AP314" s="53"/>
      <c r="AQ314" s="83"/>
    </row>
    <row r="315" spans="36:43" ht="15">
      <c r="AJ315" s="82"/>
      <c r="AK315" s="53"/>
      <c r="AL315" s="53"/>
      <c r="AM315" s="53"/>
      <c r="AN315" s="53"/>
      <c r="AO315" s="53"/>
      <c r="AP315" s="53"/>
      <c r="AQ315" s="83"/>
    </row>
    <row r="316" spans="36:43" ht="15">
      <c r="AJ316" s="82"/>
      <c r="AK316" s="53"/>
      <c r="AL316" s="53"/>
      <c r="AM316" s="53"/>
      <c r="AN316" s="53"/>
      <c r="AO316" s="53"/>
      <c r="AP316" s="53"/>
      <c r="AQ316" s="83"/>
    </row>
    <row r="317" spans="36:43" ht="15">
      <c r="AJ317" s="82"/>
      <c r="AK317" s="53"/>
      <c r="AL317" s="53"/>
      <c r="AM317" s="53"/>
      <c r="AN317" s="53"/>
      <c r="AO317" s="53"/>
      <c r="AP317" s="53"/>
      <c r="AQ317" s="83"/>
    </row>
    <row r="318" spans="36:43" ht="15">
      <c r="AJ318" s="82"/>
      <c r="AK318" s="53"/>
      <c r="AL318" s="53"/>
      <c r="AM318" s="53"/>
      <c r="AN318" s="53"/>
      <c r="AO318" s="53"/>
      <c r="AP318" s="53"/>
      <c r="AQ318" s="83"/>
    </row>
    <row r="319" spans="36:43" ht="15">
      <c r="AJ319" s="82"/>
      <c r="AK319" s="53"/>
      <c r="AL319" s="53"/>
      <c r="AM319" s="53"/>
      <c r="AN319" s="53"/>
      <c r="AO319" s="53"/>
      <c r="AP319" s="53"/>
      <c r="AQ319" s="83"/>
    </row>
    <row r="320" spans="36:43" ht="15">
      <c r="AJ320" s="82"/>
      <c r="AK320" s="53"/>
      <c r="AL320" s="53"/>
      <c r="AM320" s="53"/>
      <c r="AN320" s="53"/>
      <c r="AO320" s="53"/>
      <c r="AP320" s="53"/>
      <c r="AQ320" s="83"/>
    </row>
    <row r="321" spans="36:43" ht="15">
      <c r="AJ321" s="82"/>
      <c r="AK321" s="53"/>
      <c r="AL321" s="53"/>
      <c r="AM321" s="53"/>
      <c r="AN321" s="53"/>
      <c r="AO321" s="53"/>
      <c r="AP321" s="53"/>
      <c r="AQ321" s="83"/>
    </row>
    <row r="322" spans="36:43" ht="15">
      <c r="AJ322" s="82"/>
      <c r="AK322" s="53"/>
      <c r="AL322" s="53"/>
      <c r="AM322" s="53"/>
      <c r="AN322" s="53"/>
      <c r="AO322" s="53"/>
      <c r="AP322" s="53"/>
      <c r="AQ322" s="83"/>
    </row>
    <row r="323" spans="36:43" ht="15">
      <c r="AJ323" s="82"/>
      <c r="AK323" s="53"/>
      <c r="AL323" s="53"/>
      <c r="AM323" s="53"/>
      <c r="AN323" s="53"/>
      <c r="AO323" s="53"/>
      <c r="AP323" s="53"/>
      <c r="AQ323" s="83"/>
    </row>
    <row r="324" spans="36:43" ht="15">
      <c r="AJ324" s="82"/>
      <c r="AK324" s="53"/>
      <c r="AL324" s="53"/>
      <c r="AM324" s="53"/>
      <c r="AN324" s="53"/>
      <c r="AO324" s="53"/>
      <c r="AP324" s="53"/>
      <c r="AQ324" s="83"/>
    </row>
    <row r="325" spans="36:43" ht="15">
      <c r="AJ325" s="82"/>
      <c r="AK325" s="53"/>
      <c r="AL325" s="53"/>
      <c r="AM325" s="53"/>
      <c r="AN325" s="53"/>
      <c r="AO325" s="53"/>
      <c r="AP325" s="53"/>
      <c r="AQ325" s="83"/>
    </row>
    <row r="326" spans="36:43" ht="15">
      <c r="AJ326" s="82"/>
      <c r="AK326" s="53"/>
      <c r="AL326" s="53"/>
      <c r="AM326" s="53"/>
      <c r="AN326" s="53"/>
      <c r="AO326" s="53"/>
      <c r="AP326" s="53"/>
      <c r="AQ326" s="83"/>
    </row>
    <row r="327" spans="36:43" ht="15">
      <c r="AJ327" s="82"/>
      <c r="AK327" s="53"/>
      <c r="AL327" s="53"/>
      <c r="AM327" s="53"/>
      <c r="AN327" s="53"/>
      <c r="AO327" s="53"/>
      <c r="AP327" s="53"/>
      <c r="AQ327" s="83"/>
    </row>
    <row r="328" spans="36:43" ht="15">
      <c r="AJ328" s="82"/>
      <c r="AK328" s="53"/>
      <c r="AL328" s="53"/>
      <c r="AM328" s="53"/>
      <c r="AN328" s="53"/>
      <c r="AO328" s="53"/>
      <c r="AP328" s="53"/>
      <c r="AQ328" s="83"/>
    </row>
    <row r="329" spans="36:43" ht="15">
      <c r="AJ329" s="82"/>
      <c r="AK329" s="53"/>
      <c r="AL329" s="53"/>
      <c r="AM329" s="53"/>
      <c r="AN329" s="53"/>
      <c r="AO329" s="53"/>
      <c r="AP329" s="53"/>
      <c r="AQ329" s="83"/>
    </row>
    <row r="330" spans="36:43" ht="15">
      <c r="AJ330" s="82"/>
      <c r="AK330" s="53"/>
      <c r="AL330" s="53"/>
      <c r="AM330" s="53"/>
      <c r="AN330" s="53"/>
      <c r="AO330" s="53"/>
      <c r="AP330" s="53"/>
      <c r="AQ330" s="83"/>
    </row>
    <row r="331" spans="36:43" ht="15">
      <c r="AJ331" s="82"/>
      <c r="AK331" s="53"/>
      <c r="AL331" s="53"/>
      <c r="AM331" s="53"/>
      <c r="AN331" s="53"/>
      <c r="AO331" s="53"/>
      <c r="AP331" s="53"/>
      <c r="AQ331" s="83"/>
    </row>
    <row r="332" spans="36:43" ht="15">
      <c r="AJ332" s="82"/>
      <c r="AK332" s="53"/>
      <c r="AL332" s="53"/>
      <c r="AM332" s="53"/>
      <c r="AN332" s="53"/>
      <c r="AO332" s="53"/>
      <c r="AP332" s="53"/>
      <c r="AQ332" s="83"/>
    </row>
    <row r="333" spans="36:43" ht="15">
      <c r="AJ333" s="82"/>
      <c r="AK333" s="53"/>
      <c r="AL333" s="53"/>
      <c r="AM333" s="53"/>
      <c r="AN333" s="53"/>
      <c r="AO333" s="53"/>
      <c r="AP333" s="53"/>
      <c r="AQ333" s="83"/>
    </row>
    <row r="334" spans="36:43" ht="15">
      <c r="AJ334" s="82"/>
      <c r="AK334" s="53"/>
      <c r="AL334" s="53"/>
      <c r="AM334" s="53"/>
      <c r="AN334" s="53"/>
      <c r="AO334" s="53"/>
      <c r="AP334" s="53"/>
      <c r="AQ334" s="83"/>
    </row>
    <row r="335" spans="36:43" ht="15">
      <c r="AJ335" s="82"/>
      <c r="AK335" s="53"/>
      <c r="AL335" s="53"/>
      <c r="AM335" s="53"/>
      <c r="AN335" s="53"/>
      <c r="AO335" s="53"/>
      <c r="AP335" s="53"/>
      <c r="AQ335" s="83"/>
    </row>
    <row r="336" spans="36:43" ht="15">
      <c r="AJ336" s="82"/>
      <c r="AK336" s="53"/>
      <c r="AL336" s="53"/>
      <c r="AM336" s="53"/>
      <c r="AN336" s="53"/>
      <c r="AO336" s="53"/>
      <c r="AP336" s="53"/>
      <c r="AQ336" s="83"/>
    </row>
    <row r="337" spans="36:43" ht="15">
      <c r="AJ337" s="82"/>
      <c r="AK337" s="53"/>
      <c r="AL337" s="53"/>
      <c r="AM337" s="53"/>
      <c r="AN337" s="53"/>
      <c r="AO337" s="53"/>
      <c r="AP337" s="53"/>
      <c r="AQ337" s="83"/>
    </row>
    <row r="338" spans="36:43" ht="15">
      <c r="AJ338" s="82"/>
      <c r="AK338" s="53"/>
      <c r="AL338" s="53"/>
      <c r="AM338" s="53"/>
      <c r="AN338" s="53"/>
      <c r="AO338" s="53"/>
      <c r="AP338" s="53"/>
      <c r="AQ338" s="83"/>
    </row>
    <row r="339" spans="36:43" ht="15">
      <c r="AJ339" s="82"/>
      <c r="AK339" s="53"/>
      <c r="AL339" s="53"/>
      <c r="AM339" s="53"/>
      <c r="AN339" s="53"/>
      <c r="AO339" s="53"/>
      <c r="AP339" s="53"/>
      <c r="AQ339" s="83"/>
    </row>
    <row r="340" spans="36:43" ht="15">
      <c r="AJ340" s="82"/>
      <c r="AK340" s="53"/>
      <c r="AL340" s="53"/>
      <c r="AM340" s="53"/>
      <c r="AN340" s="53"/>
      <c r="AO340" s="53"/>
      <c r="AP340" s="53"/>
      <c r="AQ340" s="83"/>
    </row>
    <row r="341" spans="36:43" ht="15">
      <c r="AJ341" s="82"/>
      <c r="AK341" s="53"/>
      <c r="AL341" s="53"/>
      <c r="AM341" s="53"/>
      <c r="AN341" s="53"/>
      <c r="AO341" s="53"/>
      <c r="AP341" s="53"/>
      <c r="AQ341" s="83"/>
    </row>
    <row r="342" spans="36:43" ht="15">
      <c r="AJ342" s="82"/>
      <c r="AK342" s="53"/>
      <c r="AL342" s="53"/>
      <c r="AM342" s="53"/>
      <c r="AN342" s="53"/>
      <c r="AO342" s="53"/>
      <c r="AP342" s="53"/>
      <c r="AQ342" s="83"/>
    </row>
    <row r="343" spans="36:43" ht="15">
      <c r="AJ343" s="82"/>
      <c r="AK343" s="53"/>
      <c r="AL343" s="53"/>
      <c r="AM343" s="53"/>
      <c r="AN343" s="53"/>
      <c r="AO343" s="53"/>
      <c r="AP343" s="53"/>
      <c r="AQ343" s="83"/>
    </row>
    <row r="344" spans="36:43" ht="15">
      <c r="AJ344" s="82"/>
      <c r="AK344" s="53"/>
      <c r="AL344" s="53"/>
      <c r="AM344" s="53"/>
      <c r="AN344" s="53"/>
      <c r="AO344" s="53"/>
      <c r="AP344" s="53"/>
      <c r="AQ344" s="83"/>
    </row>
    <row r="345" spans="36:43" ht="15">
      <c r="AJ345" s="82"/>
      <c r="AK345" s="53"/>
      <c r="AL345" s="53"/>
      <c r="AM345" s="53"/>
      <c r="AN345" s="53"/>
      <c r="AO345" s="53"/>
      <c r="AP345" s="53"/>
      <c r="AQ345" s="83"/>
    </row>
    <row r="346" spans="36:43" ht="15">
      <c r="AJ346" s="82"/>
      <c r="AK346" s="53"/>
      <c r="AL346" s="53"/>
      <c r="AM346" s="53"/>
      <c r="AN346" s="53"/>
      <c r="AO346" s="53"/>
      <c r="AP346" s="53"/>
      <c r="AQ346" s="83"/>
    </row>
    <row r="347" spans="36:43" ht="15">
      <c r="AJ347" s="82"/>
      <c r="AK347" s="53"/>
      <c r="AL347" s="53"/>
      <c r="AM347" s="53"/>
      <c r="AN347" s="53"/>
      <c r="AO347" s="53"/>
      <c r="AP347" s="53"/>
      <c r="AQ347" s="83"/>
    </row>
    <row r="348" spans="36:43" ht="15">
      <c r="AJ348" s="82"/>
      <c r="AK348" s="53"/>
      <c r="AL348" s="53"/>
      <c r="AM348" s="53"/>
      <c r="AN348" s="53"/>
      <c r="AO348" s="53"/>
      <c r="AP348" s="53"/>
      <c r="AQ348" s="83"/>
    </row>
    <row r="349" spans="36:43" ht="15">
      <c r="AJ349" s="82"/>
      <c r="AK349" s="53"/>
      <c r="AL349" s="53"/>
      <c r="AM349" s="53"/>
      <c r="AN349" s="53"/>
      <c r="AO349" s="53"/>
      <c r="AP349" s="53"/>
      <c r="AQ349" s="83"/>
    </row>
    <row r="350" spans="36:43" ht="15">
      <c r="AJ350" s="82"/>
      <c r="AK350" s="53"/>
      <c r="AL350" s="53"/>
      <c r="AM350" s="53"/>
      <c r="AN350" s="53"/>
      <c r="AO350" s="53"/>
      <c r="AP350" s="53"/>
      <c r="AQ350" s="83"/>
    </row>
    <row r="351" spans="36:43" ht="15">
      <c r="AJ351" s="82"/>
      <c r="AK351" s="53"/>
      <c r="AL351" s="53"/>
      <c r="AM351" s="53"/>
      <c r="AN351" s="53"/>
      <c r="AO351" s="53"/>
      <c r="AP351" s="53"/>
      <c r="AQ351" s="83"/>
    </row>
    <row r="352" spans="36:43" ht="15">
      <c r="AJ352" s="82"/>
      <c r="AK352" s="53"/>
      <c r="AL352" s="53"/>
      <c r="AM352" s="53"/>
      <c r="AN352" s="53"/>
      <c r="AO352" s="53"/>
      <c r="AP352" s="53"/>
      <c r="AQ352" s="83"/>
    </row>
    <row r="353" spans="36:43" ht="15">
      <c r="AJ353" s="82"/>
      <c r="AK353" s="53"/>
      <c r="AL353" s="53"/>
      <c r="AM353" s="53"/>
      <c r="AN353" s="53"/>
      <c r="AO353" s="53"/>
      <c r="AP353" s="53"/>
      <c r="AQ353" s="83"/>
    </row>
    <row r="354" spans="36:43" ht="15">
      <c r="AJ354" s="82"/>
      <c r="AK354" s="53"/>
      <c r="AL354" s="53"/>
      <c r="AM354" s="53"/>
      <c r="AN354" s="53"/>
      <c r="AO354" s="53"/>
      <c r="AP354" s="53"/>
      <c r="AQ354" s="83"/>
    </row>
    <row r="355" spans="36:43" ht="15">
      <c r="AJ355" s="82"/>
      <c r="AK355" s="53"/>
      <c r="AL355" s="53"/>
      <c r="AM355" s="53"/>
      <c r="AN355" s="53"/>
      <c r="AO355" s="53"/>
      <c r="AP355" s="53"/>
      <c r="AQ355" s="83"/>
    </row>
    <row r="356" spans="36:43" ht="15">
      <c r="AJ356" s="82"/>
      <c r="AK356" s="53"/>
      <c r="AL356" s="53"/>
      <c r="AM356" s="53"/>
      <c r="AN356" s="53"/>
      <c r="AO356" s="53"/>
      <c r="AP356" s="53"/>
      <c r="AQ356" s="83"/>
    </row>
    <row r="357" spans="36:43" ht="15">
      <c r="AJ357" s="82"/>
      <c r="AK357" s="53"/>
      <c r="AL357" s="53"/>
      <c r="AM357" s="53"/>
      <c r="AN357" s="53"/>
      <c r="AO357" s="53"/>
      <c r="AP357" s="53"/>
      <c r="AQ357" s="83"/>
    </row>
    <row r="358" spans="36:43" ht="15">
      <c r="AJ358" s="82"/>
      <c r="AK358" s="53"/>
      <c r="AL358" s="53"/>
      <c r="AM358" s="53"/>
      <c r="AN358" s="53"/>
      <c r="AO358" s="53"/>
      <c r="AP358" s="53"/>
      <c r="AQ358" s="83"/>
    </row>
    <row r="359" spans="36:43" ht="15">
      <c r="AJ359" s="82"/>
      <c r="AK359" s="53"/>
      <c r="AL359" s="53"/>
      <c r="AM359" s="53"/>
      <c r="AN359" s="53"/>
      <c r="AO359" s="53"/>
      <c r="AP359" s="53"/>
      <c r="AQ359" s="83"/>
    </row>
    <row r="360" spans="36:43" ht="15">
      <c r="AJ360" s="82"/>
      <c r="AK360" s="53"/>
      <c r="AL360" s="53"/>
      <c r="AM360" s="53"/>
      <c r="AN360" s="53"/>
      <c r="AO360" s="53"/>
      <c r="AP360" s="53"/>
      <c r="AQ360" s="83"/>
    </row>
    <row r="361" spans="36:43" ht="15">
      <c r="AJ361" s="82"/>
      <c r="AK361" s="53"/>
      <c r="AL361" s="53"/>
      <c r="AM361" s="53"/>
      <c r="AN361" s="53"/>
      <c r="AO361" s="53"/>
      <c r="AP361" s="53"/>
      <c r="AQ361" s="83"/>
    </row>
    <row r="362" spans="36:43" ht="15">
      <c r="AJ362" s="82"/>
      <c r="AK362" s="53"/>
      <c r="AL362" s="53"/>
      <c r="AM362" s="53"/>
      <c r="AN362" s="53"/>
      <c r="AO362" s="53"/>
      <c r="AP362" s="53"/>
      <c r="AQ362" s="83"/>
    </row>
    <row r="363" spans="36:43" ht="15">
      <c r="AJ363" s="82"/>
      <c r="AK363" s="53"/>
      <c r="AL363" s="53"/>
      <c r="AM363" s="53"/>
      <c r="AN363" s="53"/>
      <c r="AO363" s="53"/>
      <c r="AP363" s="53"/>
      <c r="AQ363" s="83"/>
    </row>
    <row r="364" spans="36:43" ht="15">
      <c r="AJ364" s="82"/>
      <c r="AK364" s="53"/>
      <c r="AL364" s="53"/>
      <c r="AM364" s="53"/>
      <c r="AN364" s="53"/>
      <c r="AO364" s="53"/>
      <c r="AP364" s="53"/>
      <c r="AQ364" s="83"/>
    </row>
    <row r="365" spans="36:43" ht="15">
      <c r="AJ365" s="82"/>
      <c r="AK365" s="53"/>
      <c r="AL365" s="53"/>
      <c r="AM365" s="53"/>
      <c r="AN365" s="53"/>
      <c r="AO365" s="53"/>
      <c r="AP365" s="53"/>
      <c r="AQ365" s="83"/>
    </row>
    <row r="366" spans="36:43" ht="15">
      <c r="AJ366" s="82"/>
      <c r="AK366" s="53"/>
      <c r="AL366" s="53"/>
      <c r="AM366" s="53"/>
      <c r="AN366" s="53"/>
      <c r="AO366" s="53"/>
      <c r="AP366" s="53"/>
      <c r="AQ366" s="83"/>
    </row>
  </sheetData>
  <sheetProtection/>
  <mergeCells count="36">
    <mergeCell ref="AB9:AE9"/>
    <mergeCell ref="X8:AE8"/>
    <mergeCell ref="N9:Q9"/>
    <mergeCell ref="R9:U9"/>
    <mergeCell ref="BD9:BF9"/>
    <mergeCell ref="BG9:BI9"/>
    <mergeCell ref="BD8:BI8"/>
    <mergeCell ref="AF9:AG9"/>
    <mergeCell ref="AH9:AJ9"/>
    <mergeCell ref="AK9:AM9"/>
    <mergeCell ref="A11:B11"/>
    <mergeCell ref="P24:AE24"/>
    <mergeCell ref="P25:AE25"/>
    <mergeCell ref="V9:W9"/>
    <mergeCell ref="F8:I9"/>
    <mergeCell ref="J8:M9"/>
    <mergeCell ref="X9:AA9"/>
    <mergeCell ref="A8:A10"/>
    <mergeCell ref="B8:B10"/>
    <mergeCell ref="C8:E9"/>
    <mergeCell ref="AN9:AP9"/>
    <mergeCell ref="AQ9:AS9"/>
    <mergeCell ref="AF8:AJ8"/>
    <mergeCell ref="AK8:AP8"/>
    <mergeCell ref="AQ8:AV8"/>
    <mergeCell ref="AX8:BC8"/>
    <mergeCell ref="AT9:AV9"/>
    <mergeCell ref="AX9:AZ9"/>
    <mergeCell ref="BA9:BC9"/>
    <mergeCell ref="N8:W8"/>
    <mergeCell ref="B4:AD4"/>
    <mergeCell ref="AF4:BG4"/>
    <mergeCell ref="B5:AD5"/>
    <mergeCell ref="AF5:BI5"/>
    <mergeCell ref="B6:AD6"/>
    <mergeCell ref="AF6:BI6"/>
  </mergeCells>
  <printOptions/>
  <pageMargins left="0.45" right="0" top="0.25" bottom="0.25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101"/>
  <sheetViews>
    <sheetView zoomScalePageLayoutView="0" workbookViewId="0" topLeftCell="A1">
      <selection activeCell="D11" sqref="D11"/>
    </sheetView>
  </sheetViews>
  <sheetFormatPr defaultColWidth="9.33203125" defaultRowHeight="12.75"/>
  <cols>
    <col min="1" max="1" width="4.83203125" style="0" customWidth="1"/>
    <col min="2" max="2" width="18" style="0" customWidth="1"/>
    <col min="3" max="3" width="8.33203125" style="245" customWidth="1"/>
    <col min="4" max="4" width="7.66015625" style="245" customWidth="1"/>
    <col min="5" max="5" width="8" style="245" customWidth="1"/>
    <col min="6" max="6" width="12" style="246" customWidth="1"/>
    <col min="7" max="7" width="6.66015625" style="245" hidden="1" customWidth="1"/>
    <col min="8" max="8" width="6.66015625" style="245" bestFit="1" customWidth="1"/>
    <col min="9" max="9" width="9" style="21" customWidth="1"/>
    <col min="10" max="10" width="9.83203125" style="246" customWidth="1"/>
    <col min="11" max="11" width="0.1640625" style="245" hidden="1" customWidth="1"/>
    <col min="12" max="12" width="6.66015625" style="245" hidden="1" customWidth="1"/>
    <col min="13" max="13" width="8.83203125" style="21" customWidth="1"/>
    <col min="14" max="14" width="7.5" style="246" customWidth="1"/>
    <col min="15" max="16" width="6.5" style="245" hidden="1" customWidth="1"/>
    <col min="17" max="17" width="7.33203125" style="245" customWidth="1"/>
    <col min="18" max="18" width="7" style="248" customWidth="1"/>
    <col min="19" max="19" width="0.1640625" style="245" hidden="1" customWidth="1"/>
    <col min="20" max="20" width="6.5" style="245" hidden="1" customWidth="1"/>
    <col min="21" max="21" width="7.16015625" style="245" customWidth="1"/>
    <col min="22" max="22" width="7.66015625" style="21" customWidth="1"/>
    <col min="23" max="23" width="7.66015625" style="245" customWidth="1"/>
    <col min="24" max="24" width="8.5" style="246" customWidth="1"/>
    <col min="25" max="25" width="2.16015625" style="245" hidden="1" customWidth="1"/>
    <col min="26" max="26" width="6.5" style="245" hidden="1" customWidth="1"/>
    <col min="27" max="27" width="8" style="245" customWidth="1"/>
    <col min="28" max="28" width="7.83203125" style="246" customWidth="1"/>
    <col min="29" max="29" width="0.65625" style="245" hidden="1" customWidth="1"/>
    <col min="30" max="30" width="6.5" style="245" hidden="1" customWidth="1"/>
    <col min="31" max="31" width="7.83203125" style="21" customWidth="1"/>
    <col min="32" max="33" width="10" style="18" customWidth="1"/>
    <col min="34" max="34" width="9.83203125" style="18" customWidth="1"/>
    <col min="35" max="35" width="10.16015625" style="18" customWidth="1"/>
    <col min="36" max="36" width="10" style="18" customWidth="1"/>
    <col min="37" max="37" width="10.33203125" style="56" customWidth="1"/>
    <col min="38" max="38" width="9" style="21" customWidth="1"/>
    <col min="39" max="39" width="10.33203125" style="21" customWidth="1"/>
    <col min="40" max="40" width="8.83203125" style="56" customWidth="1"/>
    <col min="41" max="41" width="8.66015625" style="21" customWidth="1"/>
    <col min="42" max="42" width="8.5" style="21" customWidth="1"/>
    <col min="43" max="43" width="0.1640625" style="7" hidden="1" customWidth="1"/>
    <col min="44" max="48" width="6.83203125" style="7" hidden="1" customWidth="1"/>
    <col min="49" max="49" width="7.66015625" style="0" customWidth="1"/>
    <col min="50" max="50" width="8" style="0" customWidth="1"/>
    <col min="51" max="51" width="7.33203125" style="0" customWidth="1"/>
    <col min="52" max="53" width="7.5" style="0" customWidth="1"/>
    <col min="54" max="54" width="7.33203125" style="0" customWidth="1"/>
    <col min="55" max="16384" width="9.33203125" style="137" customWidth="1"/>
  </cols>
  <sheetData>
    <row r="1" spans="1:54" s="262" customFormat="1" ht="12.75">
      <c r="A1" s="261"/>
      <c r="B1" s="265" t="s">
        <v>0</v>
      </c>
      <c r="C1" s="266"/>
      <c r="D1" s="266"/>
      <c r="E1" s="266"/>
      <c r="F1" s="266"/>
      <c r="G1" s="266"/>
      <c r="H1" s="266"/>
      <c r="I1" s="413"/>
      <c r="J1" s="266"/>
      <c r="K1" s="266"/>
      <c r="L1" s="266"/>
      <c r="M1" s="413"/>
      <c r="N1" s="266"/>
      <c r="O1" s="941" t="s">
        <v>1</v>
      </c>
      <c r="P1" s="941"/>
      <c r="Q1" s="941"/>
      <c r="R1" s="941"/>
      <c r="S1" s="941"/>
      <c r="T1" s="941"/>
      <c r="U1" s="941"/>
      <c r="V1" s="941"/>
      <c r="W1" s="941"/>
      <c r="X1" s="941"/>
      <c r="Y1" s="941"/>
      <c r="Z1" s="941"/>
      <c r="AA1" s="941"/>
      <c r="AB1" s="941"/>
      <c r="AC1" s="267"/>
      <c r="AD1" s="267"/>
      <c r="AE1" s="265"/>
      <c r="AF1" s="265"/>
      <c r="AG1" s="265"/>
      <c r="AH1" s="268"/>
      <c r="AI1" s="268"/>
      <c r="AJ1" s="268"/>
      <c r="AK1" s="268"/>
      <c r="AL1" s="268"/>
      <c r="AM1" s="327" t="s">
        <v>1</v>
      </c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  <c r="AZ1" s="269"/>
      <c r="BA1" s="261"/>
      <c r="BB1" s="261"/>
    </row>
    <row r="2" spans="1:54" s="262" customFormat="1" ht="12.75">
      <c r="A2" s="261"/>
      <c r="B2" s="265" t="s">
        <v>2</v>
      </c>
      <c r="C2" s="266"/>
      <c r="D2" s="266"/>
      <c r="E2" s="266"/>
      <c r="F2" s="266"/>
      <c r="G2" s="266"/>
      <c r="H2" s="266"/>
      <c r="I2" s="413"/>
      <c r="J2" s="266"/>
      <c r="K2" s="266"/>
      <c r="L2" s="266"/>
      <c r="M2" s="413"/>
      <c r="N2" s="270"/>
      <c r="O2" s="942" t="s">
        <v>194</v>
      </c>
      <c r="P2" s="942"/>
      <c r="Q2" s="942"/>
      <c r="R2" s="942"/>
      <c r="S2" s="942"/>
      <c r="T2" s="942"/>
      <c r="U2" s="942"/>
      <c r="V2" s="942"/>
      <c r="W2" s="942"/>
      <c r="X2" s="942"/>
      <c r="Y2" s="942"/>
      <c r="Z2" s="942"/>
      <c r="AA2" s="942"/>
      <c r="AB2" s="942"/>
      <c r="AC2" s="267"/>
      <c r="AD2" s="267"/>
      <c r="AE2" s="265"/>
      <c r="AF2" s="265"/>
      <c r="AG2" s="265"/>
      <c r="AH2" s="268"/>
      <c r="AI2" s="268"/>
      <c r="AJ2" s="268"/>
      <c r="AK2" s="268"/>
      <c r="AL2" s="268"/>
      <c r="AM2" s="327" t="s">
        <v>3</v>
      </c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269"/>
      <c r="BA2" s="261"/>
      <c r="BB2" s="261"/>
    </row>
    <row r="3" spans="1:54" s="262" customFormat="1" ht="12.75">
      <c r="A3" s="261"/>
      <c r="B3" s="261" t="s">
        <v>4</v>
      </c>
      <c r="C3" s="270"/>
      <c r="D3" s="270"/>
      <c r="E3" s="270"/>
      <c r="F3" s="270"/>
      <c r="G3" s="270"/>
      <c r="H3" s="270"/>
      <c r="I3" s="414"/>
      <c r="J3" s="271" t="s">
        <v>5</v>
      </c>
      <c r="K3" s="271"/>
      <c r="L3" s="271"/>
      <c r="M3" s="415"/>
      <c r="N3" s="270"/>
      <c r="O3" s="264"/>
      <c r="P3" s="264"/>
      <c r="Q3" s="264"/>
      <c r="R3" s="264"/>
      <c r="S3" s="264"/>
      <c r="T3" s="264"/>
      <c r="U3" s="264"/>
      <c r="V3" s="416"/>
      <c r="W3" s="264"/>
      <c r="X3" s="264"/>
      <c r="Y3" s="264"/>
      <c r="Z3" s="264"/>
      <c r="AA3" s="264"/>
      <c r="AB3" s="264"/>
      <c r="AC3" s="264"/>
      <c r="AD3" s="264"/>
      <c r="AE3" s="261"/>
      <c r="AF3" s="261"/>
      <c r="AG3" s="261"/>
      <c r="AH3" s="263"/>
      <c r="AI3" s="263"/>
      <c r="AJ3" s="263"/>
      <c r="AK3" s="263"/>
      <c r="AL3" s="272" t="s">
        <v>5</v>
      </c>
      <c r="AM3" s="273"/>
      <c r="AN3" s="273"/>
      <c r="AO3" s="273"/>
      <c r="AP3" s="273"/>
      <c r="AQ3" s="273"/>
      <c r="AR3" s="273"/>
      <c r="AS3" s="273"/>
      <c r="AT3" s="261"/>
      <c r="AU3" s="261"/>
      <c r="AV3" s="261"/>
      <c r="AW3" s="273"/>
      <c r="AX3" s="273"/>
      <c r="AY3" s="273"/>
      <c r="AZ3" s="273"/>
      <c r="BA3" s="261"/>
      <c r="BB3" s="261"/>
    </row>
    <row r="4" spans="1:54" s="258" customFormat="1" ht="20.25">
      <c r="A4" s="919" t="s">
        <v>6</v>
      </c>
      <c r="B4" s="919"/>
      <c r="C4" s="919"/>
      <c r="D4" s="919"/>
      <c r="E4" s="919"/>
      <c r="F4" s="919"/>
      <c r="G4" s="919"/>
      <c r="H4" s="919"/>
      <c r="I4" s="919"/>
      <c r="J4" s="919"/>
      <c r="K4" s="919"/>
      <c r="L4" s="919"/>
      <c r="M4" s="919"/>
      <c r="N4" s="919"/>
      <c r="O4" s="919"/>
      <c r="P4" s="919"/>
      <c r="Q4" s="919"/>
      <c r="R4" s="919"/>
      <c r="S4" s="919"/>
      <c r="T4" s="919"/>
      <c r="U4" s="919"/>
      <c r="V4" s="919"/>
      <c r="W4" s="919"/>
      <c r="X4" s="919"/>
      <c r="Y4" s="919"/>
      <c r="Z4" s="919"/>
      <c r="AA4" s="919"/>
      <c r="AB4" s="919"/>
      <c r="AC4" s="919"/>
      <c r="AD4" s="919"/>
      <c r="AE4" s="919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  <c r="AX4" s="325"/>
      <c r="AY4" s="325"/>
      <c r="AZ4" s="325"/>
      <c r="BA4" s="1"/>
      <c r="BB4" s="1"/>
    </row>
    <row r="5" spans="1:54" s="258" customFormat="1" ht="18.75">
      <c r="A5" s="792" t="s">
        <v>198</v>
      </c>
      <c r="B5" s="792"/>
      <c r="C5" s="792"/>
      <c r="D5" s="792"/>
      <c r="E5" s="792"/>
      <c r="F5" s="792"/>
      <c r="G5" s="792"/>
      <c r="H5" s="792"/>
      <c r="I5" s="792"/>
      <c r="J5" s="792"/>
      <c r="K5" s="792"/>
      <c r="L5" s="792"/>
      <c r="M5" s="792"/>
      <c r="N5" s="792"/>
      <c r="O5" s="792"/>
      <c r="P5" s="792"/>
      <c r="Q5" s="792"/>
      <c r="R5" s="792"/>
      <c r="S5" s="792"/>
      <c r="T5" s="792"/>
      <c r="U5" s="792"/>
      <c r="V5" s="792"/>
      <c r="W5" s="792"/>
      <c r="X5" s="792"/>
      <c r="Y5" s="792"/>
      <c r="Z5" s="792"/>
      <c r="AA5" s="792"/>
      <c r="AB5" s="792"/>
      <c r="AC5" s="792"/>
      <c r="AD5" s="792"/>
      <c r="AE5" s="792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1"/>
      <c r="BB5" s="1"/>
    </row>
    <row r="6" spans="1:54" s="258" customFormat="1" ht="13.5" customHeight="1">
      <c r="A6" s="946" t="s">
        <v>7</v>
      </c>
      <c r="B6" s="946"/>
      <c r="C6" s="946"/>
      <c r="D6" s="946"/>
      <c r="E6" s="946"/>
      <c r="F6" s="946"/>
      <c r="G6" s="946"/>
      <c r="H6" s="946"/>
      <c r="I6" s="946"/>
      <c r="J6" s="946"/>
      <c r="K6" s="946"/>
      <c r="L6" s="946"/>
      <c r="M6" s="946"/>
      <c r="N6" s="946"/>
      <c r="O6" s="946"/>
      <c r="P6" s="946"/>
      <c r="Q6" s="946"/>
      <c r="R6" s="946"/>
      <c r="S6" s="946"/>
      <c r="T6" s="946"/>
      <c r="U6" s="946"/>
      <c r="V6" s="946"/>
      <c r="W6" s="946"/>
      <c r="X6" s="946"/>
      <c r="Y6" s="946"/>
      <c r="Z6" s="946"/>
      <c r="AA6" s="946"/>
      <c r="AB6" s="946"/>
      <c r="AC6" s="946"/>
      <c r="AD6" s="946"/>
      <c r="AE6" s="94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1"/>
      <c r="BB6" s="1"/>
    </row>
    <row r="7" spans="1:54" s="262" customFormat="1" ht="19.5" customHeight="1">
      <c r="A7" s="830" t="s">
        <v>182</v>
      </c>
      <c r="B7" s="828" t="s">
        <v>123</v>
      </c>
      <c r="C7" s="908" t="s">
        <v>8</v>
      </c>
      <c r="D7" s="908"/>
      <c r="E7" s="908"/>
      <c r="F7" s="957" t="s">
        <v>9</v>
      </c>
      <c r="G7" s="958"/>
      <c r="H7" s="958"/>
      <c r="I7" s="959"/>
      <c r="J7" s="910" t="s">
        <v>10</v>
      </c>
      <c r="K7" s="911"/>
      <c r="L7" s="911"/>
      <c r="M7" s="912"/>
      <c r="N7" s="951" t="s">
        <v>11</v>
      </c>
      <c r="O7" s="952"/>
      <c r="P7" s="952"/>
      <c r="Q7" s="952"/>
      <c r="R7" s="952"/>
      <c r="S7" s="952"/>
      <c r="T7" s="952"/>
      <c r="U7" s="952"/>
      <c r="V7" s="952"/>
      <c r="W7" s="953"/>
      <c r="X7" s="951" t="s">
        <v>12</v>
      </c>
      <c r="Y7" s="952"/>
      <c r="Z7" s="952"/>
      <c r="AA7" s="952"/>
      <c r="AB7" s="952"/>
      <c r="AC7" s="952"/>
      <c r="AD7" s="952"/>
      <c r="AE7" s="953"/>
      <c r="AF7" s="425"/>
      <c r="AG7" s="328"/>
      <c r="AH7" s="328"/>
      <c r="AI7" s="328"/>
      <c r="AJ7" s="328"/>
      <c r="AK7" s="329" t="s">
        <v>127</v>
      </c>
      <c r="AL7" s="330"/>
      <c r="AM7" s="330"/>
      <c r="AN7" s="330"/>
      <c r="AO7" s="330"/>
      <c r="AP7" s="331"/>
      <c r="AQ7" s="332" t="s">
        <v>128</v>
      </c>
      <c r="AR7" s="333"/>
      <c r="AS7" s="333"/>
      <c r="AT7" s="333"/>
      <c r="AU7" s="333"/>
      <c r="AV7" s="334"/>
      <c r="AW7" s="335" t="s">
        <v>183</v>
      </c>
      <c r="AX7" s="336"/>
      <c r="AY7" s="336"/>
      <c r="AZ7" s="336"/>
      <c r="BA7" s="336"/>
      <c r="BB7" s="337"/>
    </row>
    <row r="8" spans="1:54" s="262" customFormat="1" ht="18" customHeight="1">
      <c r="A8" s="947"/>
      <c r="B8" s="828"/>
      <c r="C8" s="908"/>
      <c r="D8" s="908"/>
      <c r="E8" s="908"/>
      <c r="F8" s="960"/>
      <c r="G8" s="961"/>
      <c r="H8" s="961"/>
      <c r="I8" s="962"/>
      <c r="J8" s="913"/>
      <c r="K8" s="914"/>
      <c r="L8" s="914"/>
      <c r="M8" s="915"/>
      <c r="N8" s="954" t="s">
        <v>13</v>
      </c>
      <c r="O8" s="955"/>
      <c r="P8" s="955"/>
      <c r="Q8" s="956"/>
      <c r="R8" s="963" t="s">
        <v>192</v>
      </c>
      <c r="S8" s="964"/>
      <c r="T8" s="964"/>
      <c r="U8" s="965"/>
      <c r="V8" s="943" t="s">
        <v>193</v>
      </c>
      <c r="W8" s="945"/>
      <c r="X8" s="963" t="s">
        <v>13</v>
      </c>
      <c r="Y8" s="964"/>
      <c r="Z8" s="964"/>
      <c r="AA8" s="965"/>
      <c r="AB8" s="943" t="s">
        <v>14</v>
      </c>
      <c r="AC8" s="944"/>
      <c r="AD8" s="944"/>
      <c r="AE8" s="945"/>
      <c r="AF8" s="411"/>
      <c r="AG8" s="412"/>
      <c r="AH8" s="338" t="s">
        <v>130</v>
      </c>
      <c r="AI8" s="338"/>
      <c r="AJ8" s="338"/>
      <c r="AK8" s="112" t="s">
        <v>13</v>
      </c>
      <c r="AL8" s="113"/>
      <c r="AM8" s="113"/>
      <c r="AN8" s="342" t="s">
        <v>14</v>
      </c>
      <c r="AO8" s="342"/>
      <c r="AP8" s="342"/>
      <c r="AQ8" s="125" t="s">
        <v>13</v>
      </c>
      <c r="AR8" s="125"/>
      <c r="AS8" s="125"/>
      <c r="AT8" s="343" t="s">
        <v>14</v>
      </c>
      <c r="AU8" s="343"/>
      <c r="AV8" s="343"/>
      <c r="AW8" s="344" t="s">
        <v>13</v>
      </c>
      <c r="AX8" s="345"/>
      <c r="AY8" s="112"/>
      <c r="AZ8" s="339" t="s">
        <v>14</v>
      </c>
      <c r="BA8" s="340"/>
      <c r="BB8" s="341"/>
    </row>
    <row r="9" spans="1:54" s="262" customFormat="1" ht="23.25" customHeight="1">
      <c r="A9" s="948"/>
      <c r="B9" s="828"/>
      <c r="C9" s="243" t="s">
        <v>15</v>
      </c>
      <c r="D9" s="243" t="s">
        <v>16</v>
      </c>
      <c r="E9" s="243" t="s">
        <v>17</v>
      </c>
      <c r="F9" s="243" t="s">
        <v>15</v>
      </c>
      <c r="G9" s="243" t="s">
        <v>16</v>
      </c>
      <c r="H9" s="243" t="s">
        <v>17</v>
      </c>
      <c r="I9" s="113" t="s">
        <v>187</v>
      </c>
      <c r="J9" s="243" t="s">
        <v>18</v>
      </c>
      <c r="K9" s="243" t="s">
        <v>16</v>
      </c>
      <c r="L9" s="243" t="s">
        <v>17</v>
      </c>
      <c r="M9" s="113" t="s">
        <v>187</v>
      </c>
      <c r="N9" s="243" t="s">
        <v>124</v>
      </c>
      <c r="O9" s="243" t="s">
        <v>16</v>
      </c>
      <c r="P9" s="243" t="s">
        <v>17</v>
      </c>
      <c r="Q9" s="410" t="s">
        <v>191</v>
      </c>
      <c r="R9" s="243" t="s">
        <v>124</v>
      </c>
      <c r="S9" s="243" t="s">
        <v>16</v>
      </c>
      <c r="T9" s="243" t="s">
        <v>17</v>
      </c>
      <c r="U9" s="410" t="s">
        <v>191</v>
      </c>
      <c r="V9" s="113" t="s">
        <v>188</v>
      </c>
      <c r="W9" s="243" t="s">
        <v>186</v>
      </c>
      <c r="X9" s="243" t="s">
        <v>124</v>
      </c>
      <c r="Y9" s="243" t="s">
        <v>16</v>
      </c>
      <c r="Z9" s="243" t="s">
        <v>17</v>
      </c>
      <c r="AA9" s="243" t="s">
        <v>187</v>
      </c>
      <c r="AB9" s="243" t="s">
        <v>124</v>
      </c>
      <c r="AC9" s="243" t="s">
        <v>16</v>
      </c>
      <c r="AD9" s="243" t="s">
        <v>17</v>
      </c>
      <c r="AE9" s="113" t="s">
        <v>187</v>
      </c>
      <c r="AF9" s="111" t="s">
        <v>16</v>
      </c>
      <c r="AG9" s="111" t="s">
        <v>17</v>
      </c>
      <c r="AH9" s="111" t="s">
        <v>18</v>
      </c>
      <c r="AI9" s="111" t="s">
        <v>16</v>
      </c>
      <c r="AJ9" s="111" t="s">
        <v>17</v>
      </c>
      <c r="AK9" s="112" t="s">
        <v>124</v>
      </c>
      <c r="AL9" s="113" t="s">
        <v>16</v>
      </c>
      <c r="AM9" s="113" t="s">
        <v>17</v>
      </c>
      <c r="AN9" s="113" t="s">
        <v>124</v>
      </c>
      <c r="AO9" s="113" t="s">
        <v>16</v>
      </c>
      <c r="AP9" s="113" t="s">
        <v>17</v>
      </c>
      <c r="AQ9" s="125" t="s">
        <v>124</v>
      </c>
      <c r="AR9" s="125" t="s">
        <v>16</v>
      </c>
      <c r="AS9" s="125" t="s">
        <v>17</v>
      </c>
      <c r="AT9" s="125" t="s">
        <v>124</v>
      </c>
      <c r="AU9" s="125" t="s">
        <v>16</v>
      </c>
      <c r="AV9" s="125" t="s">
        <v>17</v>
      </c>
      <c r="AW9" s="113" t="s">
        <v>124</v>
      </c>
      <c r="AX9" s="113" t="s">
        <v>16</v>
      </c>
      <c r="AY9" s="113" t="s">
        <v>17</v>
      </c>
      <c r="AZ9" s="113" t="s">
        <v>124</v>
      </c>
      <c r="BA9" s="113" t="s">
        <v>16</v>
      </c>
      <c r="BB9" s="113" t="s">
        <v>17</v>
      </c>
    </row>
    <row r="10" spans="1:54" s="262" customFormat="1" ht="19.5" customHeight="1">
      <c r="A10" s="949" t="s">
        <v>19</v>
      </c>
      <c r="B10" s="950"/>
      <c r="C10" s="417">
        <f>D10+E10</f>
        <v>0</v>
      </c>
      <c r="D10" s="417">
        <f>SUM(D11:D21)</f>
        <v>0</v>
      </c>
      <c r="E10" s="417">
        <f aca="true" t="shared" si="0" ref="E10:AD10">SUM(E11:E21)</f>
        <v>0</v>
      </c>
      <c r="F10" s="417">
        <f t="shared" si="0"/>
        <v>29566</v>
      </c>
      <c r="G10" s="417">
        <f t="shared" si="0"/>
        <v>15548</v>
      </c>
      <c r="H10" s="417">
        <f t="shared" si="0"/>
        <v>14018</v>
      </c>
      <c r="I10" s="251" t="e">
        <f>F10/C10</f>
        <v>#DIV/0!</v>
      </c>
      <c r="J10" s="417">
        <f t="shared" si="0"/>
        <v>29601</v>
      </c>
      <c r="K10" s="417">
        <f t="shared" si="0"/>
        <v>15580</v>
      </c>
      <c r="L10" s="417">
        <f t="shared" si="0"/>
        <v>14021</v>
      </c>
      <c r="M10" s="251" t="e">
        <f>J10/C10</f>
        <v>#DIV/0!</v>
      </c>
      <c r="N10" s="417">
        <f t="shared" si="0"/>
        <v>3104</v>
      </c>
      <c r="O10" s="417">
        <f t="shared" si="0"/>
        <v>1581</v>
      </c>
      <c r="P10" s="417">
        <f t="shared" si="0"/>
        <v>1523</v>
      </c>
      <c r="Q10" s="417" t="e">
        <f>N10*F10/C10</f>
        <v>#DIV/0!</v>
      </c>
      <c r="R10" s="417">
        <f t="shared" si="0"/>
        <v>3061</v>
      </c>
      <c r="S10" s="417">
        <f t="shared" si="0"/>
        <v>1549</v>
      </c>
      <c r="T10" s="417">
        <f t="shared" si="0"/>
        <v>1512</v>
      </c>
      <c r="U10" s="417">
        <f>R10*C10/J10</f>
        <v>0</v>
      </c>
      <c r="V10" s="251" t="e">
        <f>Q10/C10</f>
        <v>#DIV/0!</v>
      </c>
      <c r="W10" s="251" t="e">
        <f>U10/C10</f>
        <v>#DIV/0!</v>
      </c>
      <c r="X10" s="417">
        <f t="shared" si="0"/>
        <v>189</v>
      </c>
      <c r="Y10" s="417">
        <f t="shared" si="0"/>
        <v>114</v>
      </c>
      <c r="Z10" s="417">
        <f t="shared" si="0"/>
        <v>75</v>
      </c>
      <c r="AA10" s="251" t="e">
        <f>X10/C10</f>
        <v>#DIV/0!</v>
      </c>
      <c r="AB10" s="417">
        <f t="shared" si="0"/>
        <v>107</v>
      </c>
      <c r="AC10" s="417">
        <f t="shared" si="0"/>
        <v>53</v>
      </c>
      <c r="AD10" s="417">
        <f t="shared" si="0"/>
        <v>54</v>
      </c>
      <c r="AE10" s="249" t="e">
        <f>AB10/C10</f>
        <v>#DIV/0!</v>
      </c>
      <c r="AF10" s="250" t="e">
        <f>G10/D10</f>
        <v>#DIV/0!</v>
      </c>
      <c r="AG10" s="250" t="e">
        <f>H10/E10</f>
        <v>#DIV/0!</v>
      </c>
      <c r="AH10" s="250" t="e">
        <f>J10/C10</f>
        <v>#DIV/0!</v>
      </c>
      <c r="AI10" s="250" t="e">
        <f>K10/D10</f>
        <v>#DIV/0!</v>
      </c>
      <c r="AJ10" s="250" t="e">
        <f>L10/E10</f>
        <v>#DIV/0!</v>
      </c>
      <c r="AK10" s="250" t="e">
        <f>AQ10/C10</f>
        <v>#REF!</v>
      </c>
      <c r="AL10" s="250" t="e">
        <f>AR10/D10</f>
        <v>#REF!</v>
      </c>
      <c r="AM10" s="250" t="e">
        <f>AS10/E10</f>
        <v>#REF!</v>
      </c>
      <c r="AN10" s="250" t="e">
        <f>AT10/C10</f>
        <v>#REF!</v>
      </c>
      <c r="AO10" s="250" t="e">
        <f>AU10/D10</f>
        <v>#REF!</v>
      </c>
      <c r="AP10" s="250" t="e">
        <f>AV10/E10</f>
        <v>#REF!</v>
      </c>
      <c r="AQ10" s="275" t="e">
        <f>#REF!+#REF!+#REF!+#REF!+#REF!+#REF!+#REF!+#REF!+#REF!+#REF!</f>
        <v>#REF!</v>
      </c>
      <c r="AR10" s="275" t="e">
        <f>#REF!+#REF!+#REF!+#REF!+#REF!+#REF!+#REF!+#REF!+#REF!+#REF!</f>
        <v>#REF!</v>
      </c>
      <c r="AS10" s="275" t="e">
        <f>#REF!+#REF!+#REF!+#REF!+#REF!+#REF!+#REF!+#REF!+#REF!+#REF!</f>
        <v>#REF!</v>
      </c>
      <c r="AT10" s="275" t="e">
        <f>#REF!+#REF!+#REF!+#REF!+#REF!+#REF!+#REF!+#REF!+#REF!+#REF!</f>
        <v>#REF!</v>
      </c>
      <c r="AU10" s="275" t="e">
        <f>#REF!+#REF!+#REF!+#REF!+#REF!+#REF!+#REF!+#REF!+#REF!+#REF!</f>
        <v>#REF!</v>
      </c>
      <c r="AV10" s="275" t="e">
        <f>#REF!+#REF!+#REF!+#REF!+#REF!+#REF!+#REF!+#REF!+#REF!+#REF!</f>
        <v>#REF!</v>
      </c>
      <c r="AW10" s="251">
        <f>X10/F10</f>
        <v>0.00639247784617466</v>
      </c>
      <c r="AX10" s="251">
        <f>Y10/G10</f>
        <v>0.007332132750192951</v>
      </c>
      <c r="AY10" s="251">
        <f>Z10/H10</f>
        <v>0.0053502639463546865</v>
      </c>
      <c r="AZ10" s="251">
        <f>AB10/J10</f>
        <v>0.003614742745177528</v>
      </c>
      <c r="BA10" s="251">
        <f>AC10/K10</f>
        <v>0.0034017971758664957</v>
      </c>
      <c r="BB10" s="251">
        <f>AD10/L10</f>
        <v>0.003851365808430212</v>
      </c>
    </row>
    <row r="11" spans="1:255" s="238" customFormat="1" ht="22.5" customHeight="1">
      <c r="A11" s="252">
        <v>1</v>
      </c>
      <c r="B11" s="276" t="s">
        <v>125</v>
      </c>
      <c r="C11" s="253">
        <f>D11+E11</f>
        <v>0</v>
      </c>
      <c r="D11" s="253"/>
      <c r="E11" s="253"/>
      <c r="F11" s="253">
        <f>G11+H11</f>
        <v>2582</v>
      </c>
      <c r="G11" s="253">
        <v>1330</v>
      </c>
      <c r="H11" s="253">
        <v>1252</v>
      </c>
      <c r="I11" s="418" t="e">
        <f aca="true" t="shared" si="1" ref="I11:I21">F11/C11</f>
        <v>#DIV/0!</v>
      </c>
      <c r="J11" s="253">
        <f>K11+L11</f>
        <v>2600</v>
      </c>
      <c r="K11" s="253">
        <v>1348</v>
      </c>
      <c r="L11" s="253">
        <v>1252</v>
      </c>
      <c r="M11" s="418" t="e">
        <f aca="true" t="shared" si="2" ref="M11:M21">J11/C11</f>
        <v>#DIV/0!</v>
      </c>
      <c r="N11" s="253">
        <f>O11+P11</f>
        <v>161</v>
      </c>
      <c r="O11" s="253">
        <v>74</v>
      </c>
      <c r="P11" s="253">
        <v>87</v>
      </c>
      <c r="Q11" s="419" t="e">
        <f aca="true" t="shared" si="3" ref="Q11:Q21">N11*F11/C11</f>
        <v>#DIV/0!</v>
      </c>
      <c r="R11" s="253">
        <f>S11+T11</f>
        <v>144</v>
      </c>
      <c r="S11" s="253">
        <v>65</v>
      </c>
      <c r="T11" s="253">
        <v>79</v>
      </c>
      <c r="U11" s="419">
        <f aca="true" t="shared" si="4" ref="U11:U21">R11*C11/J11</f>
        <v>0</v>
      </c>
      <c r="V11" s="251" t="e">
        <f>Q11/C11</f>
        <v>#DIV/0!</v>
      </c>
      <c r="W11" s="418" t="e">
        <f aca="true" t="shared" si="5" ref="W11:W21">U11/C11</f>
        <v>#DIV/0!</v>
      </c>
      <c r="X11" s="253">
        <f>Y11+Z11</f>
        <v>30</v>
      </c>
      <c r="Y11" s="253">
        <v>19</v>
      </c>
      <c r="Z11" s="253">
        <v>11</v>
      </c>
      <c r="AA11" s="418" t="e">
        <f aca="true" t="shared" si="6" ref="AA11:AA21">X11/C11</f>
        <v>#DIV/0!</v>
      </c>
      <c r="AB11" s="253">
        <f>AC11+AD11</f>
        <v>30</v>
      </c>
      <c r="AC11" s="253">
        <v>15</v>
      </c>
      <c r="AD11" s="253">
        <v>15</v>
      </c>
      <c r="AE11" s="115" t="e">
        <f aca="true" t="shared" si="7" ref="AE11:AE21">AB11/C11</f>
        <v>#DIV/0!</v>
      </c>
      <c r="AF11" s="255" t="e">
        <f>G11/D11</f>
        <v>#DIV/0!</v>
      </c>
      <c r="AG11" s="255" t="e">
        <f>H11/E11</f>
        <v>#DIV/0!</v>
      </c>
      <c r="AH11" s="255"/>
      <c r="AI11" s="255" t="e">
        <f aca="true" t="shared" si="8" ref="AI11:AI21">K11/D11</f>
        <v>#DIV/0!</v>
      </c>
      <c r="AJ11" s="255" t="e">
        <f aca="true" t="shared" si="9" ref="AJ11:AJ21">L11/E11</f>
        <v>#DIV/0!</v>
      </c>
      <c r="AK11" s="255"/>
      <c r="AL11" s="255">
        <f aca="true" t="shared" si="10" ref="AL11:AL21">O11/G11</f>
        <v>0.055639097744360905</v>
      </c>
      <c r="AM11" s="255">
        <f aca="true" t="shared" si="11" ref="AM11:AM21">P11/H11</f>
        <v>0.0694888178913738</v>
      </c>
      <c r="AN11" s="255"/>
      <c r="AO11" s="255">
        <f aca="true" t="shared" si="12" ref="AO11:AO21">S11/K11</f>
        <v>0.04821958456973294</v>
      </c>
      <c r="AP11" s="255">
        <f aca="true" t="shared" si="13" ref="AP11:AP21">T11/L11</f>
        <v>0.06309904153354633</v>
      </c>
      <c r="AQ11" s="256"/>
      <c r="AR11" s="256">
        <f aca="true" t="shared" si="14" ref="AR11:AS14">AL11*D11</f>
        <v>0</v>
      </c>
      <c r="AS11" s="256">
        <f t="shared" si="14"/>
        <v>0</v>
      </c>
      <c r="AT11" s="256"/>
      <c r="AU11" s="256">
        <f aca="true" t="shared" si="15" ref="AU11:AV14">AO11*D11</f>
        <v>0</v>
      </c>
      <c r="AV11" s="256">
        <f t="shared" si="15"/>
        <v>0</v>
      </c>
      <c r="AW11" s="255"/>
      <c r="AX11" s="255">
        <f aca="true" t="shared" si="16" ref="AX11:AX21">Y11/G11</f>
        <v>0.014285714285714285</v>
      </c>
      <c r="AY11" s="255">
        <f aca="true" t="shared" si="17" ref="AY11:AY21">Z11/H11</f>
        <v>0.00878594249201278</v>
      </c>
      <c r="AZ11" s="255"/>
      <c r="BA11" s="255">
        <f aca="true" t="shared" si="18" ref="BA11:BA21">AC11/K11</f>
        <v>0.01112759643916914</v>
      </c>
      <c r="BB11" s="255">
        <f aca="true" t="shared" si="19" ref="BB11:BB21">AD11/L11</f>
        <v>0.011980830670926517</v>
      </c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  <c r="DC11" s="259"/>
      <c r="DD11" s="259"/>
      <c r="DE11" s="259"/>
      <c r="DF11" s="259"/>
      <c r="DG11" s="259"/>
      <c r="DH11" s="259"/>
      <c r="DI11" s="259"/>
      <c r="DJ11" s="259"/>
      <c r="DK11" s="259"/>
      <c r="DL11" s="259"/>
      <c r="DM11" s="259"/>
      <c r="DN11" s="259"/>
      <c r="DO11" s="259"/>
      <c r="DP11" s="259"/>
      <c r="DQ11" s="259"/>
      <c r="DR11" s="259"/>
      <c r="DS11" s="259"/>
      <c r="DT11" s="259"/>
      <c r="DU11" s="259"/>
      <c r="DV11" s="259"/>
      <c r="DW11" s="259"/>
      <c r="DX11" s="259"/>
      <c r="DY11" s="259"/>
      <c r="DZ11" s="259"/>
      <c r="EA11" s="259"/>
      <c r="EB11" s="259"/>
      <c r="EC11" s="259"/>
      <c r="ED11" s="259"/>
      <c r="EE11" s="259"/>
      <c r="EF11" s="259"/>
      <c r="EG11" s="259"/>
      <c r="EH11" s="259"/>
      <c r="EI11" s="259"/>
      <c r="EJ11" s="259"/>
      <c r="EK11" s="259"/>
      <c r="EL11" s="259"/>
      <c r="EM11" s="259"/>
      <c r="EN11" s="259"/>
      <c r="EO11" s="259"/>
      <c r="EP11" s="259"/>
      <c r="EQ11" s="259"/>
      <c r="ER11" s="259"/>
      <c r="ES11" s="259"/>
      <c r="ET11" s="259"/>
      <c r="EU11" s="259"/>
      <c r="EV11" s="259"/>
      <c r="EW11" s="259"/>
      <c r="EX11" s="259"/>
      <c r="EY11" s="259"/>
      <c r="EZ11" s="259"/>
      <c r="FA11" s="259"/>
      <c r="FB11" s="259"/>
      <c r="FC11" s="259"/>
      <c r="FD11" s="259"/>
      <c r="FE11" s="259"/>
      <c r="FF11" s="259"/>
      <c r="FG11" s="259"/>
      <c r="FH11" s="259"/>
      <c r="FI11" s="259"/>
      <c r="FJ11" s="259"/>
      <c r="FK11" s="259"/>
      <c r="FL11" s="259"/>
      <c r="FM11" s="259"/>
      <c r="FN11" s="259"/>
      <c r="FO11" s="259"/>
      <c r="FP11" s="259"/>
      <c r="FQ11" s="259"/>
      <c r="FR11" s="259"/>
      <c r="FS11" s="259"/>
      <c r="FT11" s="259"/>
      <c r="FU11" s="259"/>
      <c r="FV11" s="259"/>
      <c r="FW11" s="259"/>
      <c r="FX11" s="259"/>
      <c r="FY11" s="259"/>
      <c r="FZ11" s="259"/>
      <c r="GA11" s="259"/>
      <c r="GB11" s="259"/>
      <c r="GC11" s="259"/>
      <c r="GD11" s="259"/>
      <c r="GE11" s="259"/>
      <c r="GF11" s="259"/>
      <c r="GG11" s="259"/>
      <c r="GH11" s="259"/>
      <c r="GI11" s="259"/>
      <c r="GJ11" s="259"/>
      <c r="GK11" s="259"/>
      <c r="GL11" s="259"/>
      <c r="GM11" s="259"/>
      <c r="GN11" s="259"/>
      <c r="GO11" s="259"/>
      <c r="GP11" s="259"/>
      <c r="GQ11" s="259"/>
      <c r="GR11" s="259"/>
      <c r="GS11" s="259"/>
      <c r="GT11" s="259"/>
      <c r="GU11" s="259"/>
      <c r="GV11" s="259"/>
      <c r="GW11" s="259"/>
      <c r="GX11" s="259"/>
      <c r="GY11" s="259"/>
      <c r="GZ11" s="259"/>
      <c r="HA11" s="259"/>
      <c r="HB11" s="259"/>
      <c r="HC11" s="259"/>
      <c r="HD11" s="259"/>
      <c r="HE11" s="259"/>
      <c r="HF11" s="259"/>
      <c r="HG11" s="259"/>
      <c r="HH11" s="259"/>
      <c r="HI11" s="259"/>
      <c r="HJ11" s="259"/>
      <c r="HK11" s="259"/>
      <c r="HL11" s="259"/>
      <c r="HM11" s="259"/>
      <c r="HN11" s="259"/>
      <c r="HO11" s="259"/>
      <c r="HP11" s="259"/>
      <c r="HQ11" s="259"/>
      <c r="HR11" s="259"/>
      <c r="HS11" s="259"/>
      <c r="HT11" s="259"/>
      <c r="HU11" s="259"/>
      <c r="HV11" s="259"/>
      <c r="HW11" s="259"/>
      <c r="HX11" s="259"/>
      <c r="HY11" s="259"/>
      <c r="HZ11" s="259"/>
      <c r="IA11" s="259"/>
      <c r="IB11" s="259"/>
      <c r="IC11" s="259"/>
      <c r="ID11" s="259"/>
      <c r="IE11" s="259"/>
      <c r="IF11" s="259"/>
      <c r="IG11" s="259"/>
      <c r="IH11" s="259"/>
      <c r="II11" s="259"/>
      <c r="IJ11" s="259"/>
      <c r="IK11" s="259"/>
      <c r="IL11" s="259"/>
      <c r="IM11" s="259"/>
      <c r="IN11" s="259"/>
      <c r="IO11" s="259"/>
      <c r="IP11" s="259"/>
      <c r="IQ11" s="259"/>
      <c r="IR11" s="259"/>
      <c r="IS11" s="259"/>
      <c r="IT11" s="259"/>
      <c r="IU11" s="259"/>
    </row>
    <row r="12" spans="1:255" s="279" customFormat="1" ht="22.5" customHeight="1">
      <c r="A12" s="257">
        <v>2</v>
      </c>
      <c r="B12" s="277" t="s">
        <v>138</v>
      </c>
      <c r="C12" s="405">
        <f aca="true" t="shared" si="20" ref="C12:C21">D12+E12</f>
        <v>0</v>
      </c>
      <c r="D12" s="244"/>
      <c r="E12" s="244"/>
      <c r="F12" s="405">
        <f aca="true" t="shared" si="21" ref="F12:F21">G12+H12</f>
        <v>3051</v>
      </c>
      <c r="G12" s="244">
        <v>1646</v>
      </c>
      <c r="H12" s="244">
        <v>1405</v>
      </c>
      <c r="I12" s="420" t="e">
        <f t="shared" si="1"/>
        <v>#DIV/0!</v>
      </c>
      <c r="J12" s="405">
        <f aca="true" t="shared" si="22" ref="J12:J21">K12+L12</f>
        <v>3051</v>
      </c>
      <c r="K12" s="244">
        <v>1646</v>
      </c>
      <c r="L12" s="244">
        <v>1405</v>
      </c>
      <c r="M12" s="420" t="e">
        <f t="shared" si="2"/>
        <v>#DIV/0!</v>
      </c>
      <c r="N12" s="405">
        <f aca="true" t="shared" si="23" ref="N12:N21">O12+P12</f>
        <v>257</v>
      </c>
      <c r="O12" s="244">
        <v>125</v>
      </c>
      <c r="P12" s="244">
        <v>132</v>
      </c>
      <c r="Q12" s="421" t="e">
        <f t="shared" si="3"/>
        <v>#DIV/0!</v>
      </c>
      <c r="R12" s="405">
        <f aca="true" t="shared" si="24" ref="R12:R21">S12+T12</f>
        <v>231</v>
      </c>
      <c r="S12" s="244">
        <v>113</v>
      </c>
      <c r="T12" s="244">
        <v>118</v>
      </c>
      <c r="U12" s="421">
        <f t="shared" si="4"/>
        <v>0</v>
      </c>
      <c r="V12" s="420" t="e">
        <f aca="true" t="shared" si="25" ref="V12:V21">Q12/C12</f>
        <v>#DIV/0!</v>
      </c>
      <c r="W12" s="420" t="e">
        <f t="shared" si="5"/>
        <v>#DIV/0!</v>
      </c>
      <c r="X12" s="405">
        <f aca="true" t="shared" si="26" ref="X12:X21">Y12+Z12</f>
        <v>33</v>
      </c>
      <c r="Y12" s="244">
        <v>24</v>
      </c>
      <c r="Z12" s="244">
        <v>9</v>
      </c>
      <c r="AA12" s="420" t="e">
        <f t="shared" si="6"/>
        <v>#DIV/0!</v>
      </c>
      <c r="AB12" s="405">
        <f aca="true" t="shared" si="27" ref="AB12:AB21">AC12+AD12</f>
        <v>17</v>
      </c>
      <c r="AC12" s="244">
        <v>10</v>
      </c>
      <c r="AD12" s="244">
        <v>7</v>
      </c>
      <c r="AE12" s="116" t="e">
        <f t="shared" si="7"/>
        <v>#DIV/0!</v>
      </c>
      <c r="AF12" s="39" t="e">
        <f aca="true" t="shared" si="28" ref="AF12:AG21">G12/D12</f>
        <v>#DIV/0!</v>
      </c>
      <c r="AG12" s="39" t="e">
        <f t="shared" si="28"/>
        <v>#DIV/0!</v>
      </c>
      <c r="AH12" s="39"/>
      <c r="AI12" s="39" t="e">
        <f t="shared" si="8"/>
        <v>#DIV/0!</v>
      </c>
      <c r="AJ12" s="39" t="e">
        <f t="shared" si="9"/>
        <v>#DIV/0!</v>
      </c>
      <c r="AK12" s="39"/>
      <c r="AL12" s="39">
        <f t="shared" si="10"/>
        <v>0.07594167679222358</v>
      </c>
      <c r="AM12" s="39">
        <f t="shared" si="11"/>
        <v>0.09395017793594305</v>
      </c>
      <c r="AN12" s="39"/>
      <c r="AO12" s="39">
        <f t="shared" si="12"/>
        <v>0.06865127582017011</v>
      </c>
      <c r="AP12" s="39">
        <f t="shared" si="13"/>
        <v>0.08398576512455516</v>
      </c>
      <c r="AQ12" s="38"/>
      <c r="AR12" s="38">
        <f t="shared" si="14"/>
        <v>0</v>
      </c>
      <c r="AS12" s="38">
        <f t="shared" si="14"/>
        <v>0</v>
      </c>
      <c r="AT12" s="38"/>
      <c r="AU12" s="38">
        <f t="shared" si="15"/>
        <v>0</v>
      </c>
      <c r="AV12" s="38">
        <f t="shared" si="15"/>
        <v>0</v>
      </c>
      <c r="AW12" s="39"/>
      <c r="AX12" s="39">
        <f t="shared" si="16"/>
        <v>0.014580801944106925</v>
      </c>
      <c r="AY12" s="39">
        <f t="shared" si="17"/>
        <v>0.006405693950177936</v>
      </c>
      <c r="AZ12" s="39"/>
      <c r="BA12" s="39">
        <f t="shared" si="18"/>
        <v>0.006075334143377886</v>
      </c>
      <c r="BB12" s="39">
        <f t="shared" si="19"/>
        <v>0.00498220640569395</v>
      </c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8"/>
      <c r="DE12" s="278"/>
      <c r="DF12" s="278"/>
      <c r="DG12" s="278"/>
      <c r="DH12" s="278"/>
      <c r="DI12" s="278"/>
      <c r="DJ12" s="278"/>
      <c r="DK12" s="278"/>
      <c r="DL12" s="278"/>
      <c r="DM12" s="278"/>
      <c r="DN12" s="278"/>
      <c r="DO12" s="278"/>
      <c r="DP12" s="278"/>
      <c r="DQ12" s="278"/>
      <c r="DR12" s="278"/>
      <c r="DS12" s="278"/>
      <c r="DT12" s="278"/>
      <c r="DU12" s="278"/>
      <c r="DV12" s="278"/>
      <c r="DW12" s="278"/>
      <c r="DX12" s="278"/>
      <c r="DY12" s="278"/>
      <c r="DZ12" s="278"/>
      <c r="EA12" s="278"/>
      <c r="EB12" s="278"/>
      <c r="EC12" s="278"/>
      <c r="ED12" s="278"/>
      <c r="EE12" s="278"/>
      <c r="EF12" s="278"/>
      <c r="EG12" s="278"/>
      <c r="EH12" s="278"/>
      <c r="EI12" s="278"/>
      <c r="EJ12" s="278"/>
      <c r="EK12" s="278"/>
      <c r="EL12" s="278"/>
      <c r="EM12" s="278"/>
      <c r="EN12" s="278"/>
      <c r="EO12" s="278"/>
      <c r="EP12" s="278"/>
      <c r="EQ12" s="278"/>
      <c r="ER12" s="278"/>
      <c r="ES12" s="278"/>
      <c r="ET12" s="278"/>
      <c r="EU12" s="278"/>
      <c r="EV12" s="278"/>
      <c r="EW12" s="278"/>
      <c r="EX12" s="278"/>
      <c r="EY12" s="278"/>
      <c r="EZ12" s="278"/>
      <c r="FA12" s="278"/>
      <c r="FB12" s="278"/>
      <c r="FC12" s="278"/>
      <c r="FD12" s="278"/>
      <c r="FE12" s="278"/>
      <c r="FF12" s="278"/>
      <c r="FG12" s="278"/>
      <c r="FH12" s="278"/>
      <c r="FI12" s="278"/>
      <c r="FJ12" s="278"/>
      <c r="FK12" s="278"/>
      <c r="FL12" s="278"/>
      <c r="FM12" s="278"/>
      <c r="FN12" s="278"/>
      <c r="FO12" s="278"/>
      <c r="FP12" s="278"/>
      <c r="FQ12" s="278"/>
      <c r="FR12" s="278"/>
      <c r="FS12" s="278"/>
      <c r="FT12" s="278"/>
      <c r="FU12" s="278"/>
      <c r="FV12" s="278"/>
      <c r="FW12" s="278"/>
      <c r="FX12" s="278"/>
      <c r="FY12" s="278"/>
      <c r="FZ12" s="278"/>
      <c r="GA12" s="278"/>
      <c r="GB12" s="278"/>
      <c r="GC12" s="278"/>
      <c r="GD12" s="278"/>
      <c r="GE12" s="278"/>
      <c r="GF12" s="278"/>
      <c r="GG12" s="278"/>
      <c r="GH12" s="278"/>
      <c r="GI12" s="278"/>
      <c r="GJ12" s="278"/>
      <c r="GK12" s="278"/>
      <c r="GL12" s="278"/>
      <c r="GM12" s="278"/>
      <c r="GN12" s="278"/>
      <c r="GO12" s="278"/>
      <c r="GP12" s="278"/>
      <c r="GQ12" s="278"/>
      <c r="GR12" s="278"/>
      <c r="GS12" s="278"/>
      <c r="GT12" s="278"/>
      <c r="GU12" s="278"/>
      <c r="GV12" s="278"/>
      <c r="GW12" s="278"/>
      <c r="GX12" s="278"/>
      <c r="GY12" s="278"/>
      <c r="GZ12" s="278"/>
      <c r="HA12" s="278"/>
      <c r="HB12" s="278"/>
      <c r="HC12" s="278"/>
      <c r="HD12" s="278"/>
      <c r="HE12" s="278"/>
      <c r="HF12" s="278"/>
      <c r="HG12" s="278"/>
      <c r="HH12" s="278"/>
      <c r="HI12" s="278"/>
      <c r="HJ12" s="278"/>
      <c r="HK12" s="278"/>
      <c r="HL12" s="278"/>
      <c r="HM12" s="278"/>
      <c r="HN12" s="278"/>
      <c r="HO12" s="278"/>
      <c r="HP12" s="278"/>
      <c r="HQ12" s="278"/>
      <c r="HR12" s="278"/>
      <c r="HS12" s="278"/>
      <c r="HT12" s="278"/>
      <c r="HU12" s="278"/>
      <c r="HV12" s="278"/>
      <c r="HW12" s="278"/>
      <c r="HX12" s="278"/>
      <c r="HY12" s="278"/>
      <c r="HZ12" s="278"/>
      <c r="IA12" s="278"/>
      <c r="IB12" s="278"/>
      <c r="IC12" s="278"/>
      <c r="ID12" s="278"/>
      <c r="IE12" s="278"/>
      <c r="IF12" s="278"/>
      <c r="IG12" s="278"/>
      <c r="IH12" s="278"/>
      <c r="II12" s="278"/>
      <c r="IJ12" s="278"/>
      <c r="IK12" s="278"/>
      <c r="IL12" s="278"/>
      <c r="IM12" s="278"/>
      <c r="IN12" s="278"/>
      <c r="IO12" s="278"/>
      <c r="IP12" s="278"/>
      <c r="IQ12" s="278"/>
      <c r="IR12" s="278"/>
      <c r="IS12" s="278"/>
      <c r="IT12" s="278"/>
      <c r="IU12" s="278"/>
    </row>
    <row r="13" spans="1:255" s="279" customFormat="1" ht="22.5" customHeight="1">
      <c r="A13" s="257">
        <v>3</v>
      </c>
      <c r="B13" s="277" t="s">
        <v>137</v>
      </c>
      <c r="C13" s="405">
        <f t="shared" si="20"/>
        <v>0</v>
      </c>
      <c r="D13" s="244"/>
      <c r="E13" s="244"/>
      <c r="F13" s="405">
        <f t="shared" si="21"/>
        <v>5121</v>
      </c>
      <c r="G13" s="244">
        <v>2669</v>
      </c>
      <c r="H13" s="244">
        <v>2452</v>
      </c>
      <c r="I13" s="420" t="e">
        <f t="shared" si="1"/>
        <v>#DIV/0!</v>
      </c>
      <c r="J13" s="405">
        <f t="shared" si="22"/>
        <v>5121</v>
      </c>
      <c r="K13" s="244">
        <v>2669</v>
      </c>
      <c r="L13" s="244">
        <v>2452</v>
      </c>
      <c r="M13" s="420" t="e">
        <f t="shared" si="2"/>
        <v>#DIV/0!</v>
      </c>
      <c r="N13" s="405">
        <f t="shared" si="23"/>
        <v>543</v>
      </c>
      <c r="O13" s="244">
        <v>281</v>
      </c>
      <c r="P13" s="244">
        <v>262</v>
      </c>
      <c r="Q13" s="421" t="e">
        <f t="shared" si="3"/>
        <v>#DIV/0!</v>
      </c>
      <c r="R13" s="405">
        <f t="shared" si="24"/>
        <v>553</v>
      </c>
      <c r="S13" s="244">
        <v>285</v>
      </c>
      <c r="T13" s="244">
        <v>268</v>
      </c>
      <c r="U13" s="421">
        <f t="shared" si="4"/>
        <v>0</v>
      </c>
      <c r="V13" s="420" t="e">
        <f t="shared" si="25"/>
        <v>#DIV/0!</v>
      </c>
      <c r="W13" s="420" t="e">
        <f t="shared" si="5"/>
        <v>#DIV/0!</v>
      </c>
      <c r="X13" s="405">
        <f t="shared" si="26"/>
        <v>25</v>
      </c>
      <c r="Y13" s="244">
        <v>13</v>
      </c>
      <c r="Z13" s="244">
        <v>12</v>
      </c>
      <c r="AA13" s="420" t="e">
        <f t="shared" si="6"/>
        <v>#DIV/0!</v>
      </c>
      <c r="AB13" s="405">
        <f t="shared" si="27"/>
        <v>24</v>
      </c>
      <c r="AC13" s="244">
        <v>9</v>
      </c>
      <c r="AD13" s="244">
        <v>15</v>
      </c>
      <c r="AE13" s="116" t="e">
        <f t="shared" si="7"/>
        <v>#DIV/0!</v>
      </c>
      <c r="AF13" s="39" t="e">
        <f t="shared" si="28"/>
        <v>#DIV/0!</v>
      </c>
      <c r="AG13" s="39" t="e">
        <f t="shared" si="28"/>
        <v>#DIV/0!</v>
      </c>
      <c r="AH13" s="39"/>
      <c r="AI13" s="39" t="e">
        <f t="shared" si="8"/>
        <v>#DIV/0!</v>
      </c>
      <c r="AJ13" s="39" t="e">
        <f t="shared" si="9"/>
        <v>#DIV/0!</v>
      </c>
      <c r="AK13" s="39"/>
      <c r="AL13" s="39">
        <f t="shared" si="10"/>
        <v>0.10528287748220307</v>
      </c>
      <c r="AM13" s="39">
        <f t="shared" si="11"/>
        <v>0.1068515497553018</v>
      </c>
      <c r="AN13" s="39"/>
      <c r="AO13" s="39">
        <f t="shared" si="12"/>
        <v>0.10678156612963657</v>
      </c>
      <c r="AP13" s="39">
        <f t="shared" si="13"/>
        <v>0.10929853181076672</v>
      </c>
      <c r="AQ13" s="38"/>
      <c r="AR13" s="38">
        <f t="shared" si="14"/>
        <v>0</v>
      </c>
      <c r="AS13" s="38">
        <f t="shared" si="14"/>
        <v>0</v>
      </c>
      <c r="AT13" s="38"/>
      <c r="AU13" s="38">
        <f t="shared" si="15"/>
        <v>0</v>
      </c>
      <c r="AV13" s="38">
        <f t="shared" si="15"/>
        <v>0</v>
      </c>
      <c r="AW13" s="39"/>
      <c r="AX13" s="39">
        <f t="shared" si="16"/>
        <v>0.004870738104158861</v>
      </c>
      <c r="AY13" s="39">
        <f t="shared" si="17"/>
        <v>0.004893964110929853</v>
      </c>
      <c r="AZ13" s="39"/>
      <c r="BA13" s="39">
        <f t="shared" si="18"/>
        <v>0.0033720494567253652</v>
      </c>
      <c r="BB13" s="39">
        <f t="shared" si="19"/>
        <v>0.006117455138662317</v>
      </c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78"/>
      <c r="CM13" s="278"/>
      <c r="CN13" s="278"/>
      <c r="CO13" s="278"/>
      <c r="CP13" s="278"/>
      <c r="CQ13" s="278"/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8"/>
      <c r="DE13" s="278"/>
      <c r="DF13" s="278"/>
      <c r="DG13" s="278"/>
      <c r="DH13" s="278"/>
      <c r="DI13" s="278"/>
      <c r="DJ13" s="278"/>
      <c r="DK13" s="278"/>
      <c r="DL13" s="278"/>
      <c r="DM13" s="278"/>
      <c r="DN13" s="278"/>
      <c r="DO13" s="278"/>
      <c r="DP13" s="278"/>
      <c r="DQ13" s="278"/>
      <c r="DR13" s="278"/>
      <c r="DS13" s="278"/>
      <c r="DT13" s="278"/>
      <c r="DU13" s="278"/>
      <c r="DV13" s="278"/>
      <c r="DW13" s="278"/>
      <c r="DX13" s="278"/>
      <c r="DY13" s="278"/>
      <c r="DZ13" s="278"/>
      <c r="EA13" s="278"/>
      <c r="EB13" s="278"/>
      <c r="EC13" s="278"/>
      <c r="ED13" s="278"/>
      <c r="EE13" s="278"/>
      <c r="EF13" s="278"/>
      <c r="EG13" s="278"/>
      <c r="EH13" s="278"/>
      <c r="EI13" s="278"/>
      <c r="EJ13" s="278"/>
      <c r="EK13" s="278"/>
      <c r="EL13" s="278"/>
      <c r="EM13" s="278"/>
      <c r="EN13" s="278"/>
      <c r="EO13" s="278"/>
      <c r="EP13" s="278"/>
      <c r="EQ13" s="278"/>
      <c r="ER13" s="278"/>
      <c r="ES13" s="278"/>
      <c r="ET13" s="278"/>
      <c r="EU13" s="278"/>
      <c r="EV13" s="278"/>
      <c r="EW13" s="278"/>
      <c r="EX13" s="278"/>
      <c r="EY13" s="278"/>
      <c r="EZ13" s="278"/>
      <c r="FA13" s="278"/>
      <c r="FB13" s="278"/>
      <c r="FC13" s="278"/>
      <c r="FD13" s="278"/>
      <c r="FE13" s="278"/>
      <c r="FF13" s="278"/>
      <c r="FG13" s="278"/>
      <c r="FH13" s="278"/>
      <c r="FI13" s="278"/>
      <c r="FJ13" s="278"/>
      <c r="FK13" s="278"/>
      <c r="FL13" s="278"/>
      <c r="FM13" s="278"/>
      <c r="FN13" s="278"/>
      <c r="FO13" s="278"/>
      <c r="FP13" s="278"/>
      <c r="FQ13" s="278"/>
      <c r="FR13" s="278"/>
      <c r="FS13" s="278"/>
      <c r="FT13" s="278"/>
      <c r="FU13" s="278"/>
      <c r="FV13" s="278"/>
      <c r="FW13" s="278"/>
      <c r="FX13" s="278"/>
      <c r="FY13" s="278"/>
      <c r="FZ13" s="278"/>
      <c r="GA13" s="278"/>
      <c r="GB13" s="278"/>
      <c r="GC13" s="278"/>
      <c r="GD13" s="278"/>
      <c r="GE13" s="278"/>
      <c r="GF13" s="278"/>
      <c r="GG13" s="278"/>
      <c r="GH13" s="278"/>
      <c r="GI13" s="278"/>
      <c r="GJ13" s="278"/>
      <c r="GK13" s="278"/>
      <c r="GL13" s="278"/>
      <c r="GM13" s="278"/>
      <c r="GN13" s="278"/>
      <c r="GO13" s="278"/>
      <c r="GP13" s="278"/>
      <c r="GQ13" s="278"/>
      <c r="GR13" s="278"/>
      <c r="GS13" s="278"/>
      <c r="GT13" s="278"/>
      <c r="GU13" s="278"/>
      <c r="GV13" s="278"/>
      <c r="GW13" s="278"/>
      <c r="GX13" s="278"/>
      <c r="GY13" s="278"/>
      <c r="GZ13" s="278"/>
      <c r="HA13" s="278"/>
      <c r="HB13" s="278"/>
      <c r="HC13" s="278"/>
      <c r="HD13" s="278"/>
      <c r="HE13" s="278"/>
      <c r="HF13" s="278"/>
      <c r="HG13" s="278"/>
      <c r="HH13" s="278"/>
      <c r="HI13" s="278"/>
      <c r="HJ13" s="278"/>
      <c r="HK13" s="278"/>
      <c r="HL13" s="278"/>
      <c r="HM13" s="278"/>
      <c r="HN13" s="278"/>
      <c r="HO13" s="278"/>
      <c r="HP13" s="278"/>
      <c r="HQ13" s="278"/>
      <c r="HR13" s="278"/>
      <c r="HS13" s="278"/>
      <c r="HT13" s="278"/>
      <c r="HU13" s="278"/>
      <c r="HV13" s="278"/>
      <c r="HW13" s="278"/>
      <c r="HX13" s="278"/>
      <c r="HY13" s="278"/>
      <c r="HZ13" s="278"/>
      <c r="IA13" s="278"/>
      <c r="IB13" s="278"/>
      <c r="IC13" s="278"/>
      <c r="ID13" s="278"/>
      <c r="IE13" s="278"/>
      <c r="IF13" s="278"/>
      <c r="IG13" s="278"/>
      <c r="IH13" s="278"/>
      <c r="II13" s="278"/>
      <c r="IJ13" s="278"/>
      <c r="IK13" s="278"/>
      <c r="IL13" s="278"/>
      <c r="IM13" s="278"/>
      <c r="IN13" s="278"/>
      <c r="IO13" s="278"/>
      <c r="IP13" s="278"/>
      <c r="IQ13" s="278"/>
      <c r="IR13" s="278"/>
      <c r="IS13" s="278"/>
      <c r="IT13" s="278"/>
      <c r="IU13" s="278"/>
    </row>
    <row r="14" spans="1:255" s="279" customFormat="1" ht="22.5" customHeight="1">
      <c r="A14" s="257">
        <v>4</v>
      </c>
      <c r="B14" s="277" t="s">
        <v>136</v>
      </c>
      <c r="C14" s="405">
        <f>D14+E14</f>
        <v>0</v>
      </c>
      <c r="D14" s="244"/>
      <c r="E14" s="244"/>
      <c r="F14" s="405">
        <f t="shared" si="21"/>
        <v>1551</v>
      </c>
      <c r="G14" s="244">
        <v>835</v>
      </c>
      <c r="H14" s="244">
        <v>716</v>
      </c>
      <c r="I14" s="420" t="e">
        <f t="shared" si="1"/>
        <v>#DIV/0!</v>
      </c>
      <c r="J14" s="405">
        <f t="shared" si="22"/>
        <v>1551</v>
      </c>
      <c r="K14" s="244">
        <v>835</v>
      </c>
      <c r="L14" s="244">
        <v>716</v>
      </c>
      <c r="M14" s="420" t="e">
        <f t="shared" si="2"/>
        <v>#DIV/0!</v>
      </c>
      <c r="N14" s="405">
        <f t="shared" si="23"/>
        <v>72</v>
      </c>
      <c r="O14" s="244">
        <v>40</v>
      </c>
      <c r="P14" s="244">
        <v>32</v>
      </c>
      <c r="Q14" s="421" t="e">
        <f t="shared" si="3"/>
        <v>#DIV/0!</v>
      </c>
      <c r="R14" s="405">
        <f t="shared" si="24"/>
        <v>90</v>
      </c>
      <c r="S14" s="244">
        <v>58</v>
      </c>
      <c r="T14" s="244">
        <v>32</v>
      </c>
      <c r="U14" s="421">
        <f t="shared" si="4"/>
        <v>0</v>
      </c>
      <c r="V14" s="420" t="e">
        <f t="shared" si="25"/>
        <v>#DIV/0!</v>
      </c>
      <c r="W14" s="420" t="e">
        <f t="shared" si="5"/>
        <v>#DIV/0!</v>
      </c>
      <c r="X14" s="405">
        <f t="shared" si="26"/>
        <v>13</v>
      </c>
      <c r="Y14" s="244">
        <v>10</v>
      </c>
      <c r="Z14" s="244">
        <v>3</v>
      </c>
      <c r="AA14" s="420" t="e">
        <f t="shared" si="6"/>
        <v>#DIV/0!</v>
      </c>
      <c r="AB14" s="405">
        <f t="shared" si="27"/>
        <v>4</v>
      </c>
      <c r="AC14" s="244">
        <v>2</v>
      </c>
      <c r="AD14" s="244">
        <v>2</v>
      </c>
      <c r="AE14" s="116" t="e">
        <f t="shared" si="7"/>
        <v>#DIV/0!</v>
      </c>
      <c r="AF14" s="39" t="e">
        <f t="shared" si="28"/>
        <v>#DIV/0!</v>
      </c>
      <c r="AG14" s="39" t="e">
        <f t="shared" si="28"/>
        <v>#DIV/0!</v>
      </c>
      <c r="AH14" s="39"/>
      <c r="AI14" s="39" t="e">
        <f t="shared" si="8"/>
        <v>#DIV/0!</v>
      </c>
      <c r="AJ14" s="39" t="e">
        <f t="shared" si="9"/>
        <v>#DIV/0!</v>
      </c>
      <c r="AK14" s="39"/>
      <c r="AL14" s="39">
        <f t="shared" si="10"/>
        <v>0.04790419161676647</v>
      </c>
      <c r="AM14" s="39">
        <f t="shared" si="11"/>
        <v>0.0446927374301676</v>
      </c>
      <c r="AN14" s="39"/>
      <c r="AO14" s="39">
        <f t="shared" si="12"/>
        <v>0.06946107784431138</v>
      </c>
      <c r="AP14" s="39">
        <f t="shared" si="13"/>
        <v>0.0446927374301676</v>
      </c>
      <c r="AQ14" s="38"/>
      <c r="AR14" s="38">
        <f t="shared" si="14"/>
        <v>0</v>
      </c>
      <c r="AS14" s="38">
        <f t="shared" si="14"/>
        <v>0</v>
      </c>
      <c r="AT14" s="38"/>
      <c r="AU14" s="38">
        <f t="shared" si="15"/>
        <v>0</v>
      </c>
      <c r="AV14" s="38">
        <f t="shared" si="15"/>
        <v>0</v>
      </c>
      <c r="AW14" s="39"/>
      <c r="AX14" s="39">
        <f t="shared" si="16"/>
        <v>0.011976047904191617</v>
      </c>
      <c r="AY14" s="39">
        <f t="shared" si="17"/>
        <v>0.004189944134078212</v>
      </c>
      <c r="AZ14" s="39"/>
      <c r="BA14" s="39">
        <f t="shared" si="18"/>
        <v>0.0023952095808383233</v>
      </c>
      <c r="BB14" s="39">
        <f t="shared" si="19"/>
        <v>0.002793296089385475</v>
      </c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8"/>
      <c r="DF14" s="278"/>
      <c r="DG14" s="278"/>
      <c r="DH14" s="278"/>
      <c r="DI14" s="278"/>
      <c r="DJ14" s="278"/>
      <c r="DK14" s="278"/>
      <c r="DL14" s="278"/>
      <c r="DM14" s="278"/>
      <c r="DN14" s="278"/>
      <c r="DO14" s="278"/>
      <c r="DP14" s="278"/>
      <c r="DQ14" s="278"/>
      <c r="DR14" s="278"/>
      <c r="DS14" s="278"/>
      <c r="DT14" s="278"/>
      <c r="DU14" s="278"/>
      <c r="DV14" s="278"/>
      <c r="DW14" s="278"/>
      <c r="DX14" s="278"/>
      <c r="DY14" s="278"/>
      <c r="DZ14" s="278"/>
      <c r="EA14" s="278"/>
      <c r="EB14" s="278"/>
      <c r="EC14" s="278"/>
      <c r="ED14" s="278"/>
      <c r="EE14" s="278"/>
      <c r="EF14" s="278"/>
      <c r="EG14" s="278"/>
      <c r="EH14" s="278"/>
      <c r="EI14" s="278"/>
      <c r="EJ14" s="278"/>
      <c r="EK14" s="278"/>
      <c r="EL14" s="278"/>
      <c r="EM14" s="278"/>
      <c r="EN14" s="278"/>
      <c r="EO14" s="278"/>
      <c r="EP14" s="278"/>
      <c r="EQ14" s="278"/>
      <c r="ER14" s="278"/>
      <c r="ES14" s="278"/>
      <c r="ET14" s="278"/>
      <c r="EU14" s="278"/>
      <c r="EV14" s="278"/>
      <c r="EW14" s="278"/>
      <c r="EX14" s="278"/>
      <c r="EY14" s="278"/>
      <c r="EZ14" s="278"/>
      <c r="FA14" s="278"/>
      <c r="FB14" s="278"/>
      <c r="FC14" s="278"/>
      <c r="FD14" s="278"/>
      <c r="FE14" s="278"/>
      <c r="FF14" s="278"/>
      <c r="FG14" s="278"/>
      <c r="FH14" s="278"/>
      <c r="FI14" s="278"/>
      <c r="FJ14" s="278"/>
      <c r="FK14" s="278"/>
      <c r="FL14" s="278"/>
      <c r="FM14" s="278"/>
      <c r="FN14" s="278"/>
      <c r="FO14" s="278"/>
      <c r="FP14" s="278"/>
      <c r="FQ14" s="278"/>
      <c r="FR14" s="278"/>
      <c r="FS14" s="278"/>
      <c r="FT14" s="278"/>
      <c r="FU14" s="278"/>
      <c r="FV14" s="278"/>
      <c r="FW14" s="278"/>
      <c r="FX14" s="278"/>
      <c r="FY14" s="278"/>
      <c r="FZ14" s="278"/>
      <c r="GA14" s="278"/>
      <c r="GB14" s="278"/>
      <c r="GC14" s="278"/>
      <c r="GD14" s="278"/>
      <c r="GE14" s="278"/>
      <c r="GF14" s="278"/>
      <c r="GG14" s="278"/>
      <c r="GH14" s="278"/>
      <c r="GI14" s="278"/>
      <c r="GJ14" s="278"/>
      <c r="GK14" s="278"/>
      <c r="GL14" s="278"/>
      <c r="GM14" s="278"/>
      <c r="GN14" s="278"/>
      <c r="GO14" s="278"/>
      <c r="GP14" s="278"/>
      <c r="GQ14" s="278"/>
      <c r="GR14" s="278"/>
      <c r="GS14" s="278"/>
      <c r="GT14" s="278"/>
      <c r="GU14" s="278"/>
      <c r="GV14" s="278"/>
      <c r="GW14" s="278"/>
      <c r="GX14" s="278"/>
      <c r="GY14" s="278"/>
      <c r="GZ14" s="278"/>
      <c r="HA14" s="278"/>
      <c r="HB14" s="278"/>
      <c r="HC14" s="278"/>
      <c r="HD14" s="278"/>
      <c r="HE14" s="278"/>
      <c r="HF14" s="278"/>
      <c r="HG14" s="278"/>
      <c r="HH14" s="278"/>
      <c r="HI14" s="278"/>
      <c r="HJ14" s="278"/>
      <c r="HK14" s="278"/>
      <c r="HL14" s="278"/>
      <c r="HM14" s="278"/>
      <c r="HN14" s="278"/>
      <c r="HO14" s="278"/>
      <c r="HP14" s="278"/>
      <c r="HQ14" s="278"/>
      <c r="HR14" s="278"/>
      <c r="HS14" s="278"/>
      <c r="HT14" s="278"/>
      <c r="HU14" s="278"/>
      <c r="HV14" s="278"/>
      <c r="HW14" s="278"/>
      <c r="HX14" s="278"/>
      <c r="HY14" s="278"/>
      <c r="HZ14" s="278"/>
      <c r="IA14" s="278"/>
      <c r="IB14" s="278"/>
      <c r="IC14" s="278"/>
      <c r="ID14" s="278"/>
      <c r="IE14" s="278"/>
      <c r="IF14" s="278"/>
      <c r="IG14" s="278"/>
      <c r="IH14" s="278"/>
      <c r="II14" s="278"/>
      <c r="IJ14" s="278"/>
      <c r="IK14" s="278"/>
      <c r="IL14" s="278"/>
      <c r="IM14" s="278"/>
      <c r="IN14" s="278"/>
      <c r="IO14" s="278"/>
      <c r="IP14" s="278"/>
      <c r="IQ14" s="278"/>
      <c r="IR14" s="278"/>
      <c r="IS14" s="278"/>
      <c r="IT14" s="278"/>
      <c r="IU14" s="278"/>
    </row>
    <row r="15" spans="1:255" s="280" customFormat="1" ht="22.5" customHeight="1">
      <c r="A15" s="257">
        <v>5</v>
      </c>
      <c r="B15" s="280" t="s">
        <v>59</v>
      </c>
      <c r="C15" s="405">
        <f t="shared" si="20"/>
        <v>0</v>
      </c>
      <c r="D15" s="244"/>
      <c r="E15" s="244"/>
      <c r="F15" s="405">
        <f t="shared" si="21"/>
        <v>2629</v>
      </c>
      <c r="G15" s="244">
        <v>1359</v>
      </c>
      <c r="H15" s="244">
        <v>1270</v>
      </c>
      <c r="I15" s="420" t="e">
        <f t="shared" si="1"/>
        <v>#DIV/0!</v>
      </c>
      <c r="J15" s="405">
        <f t="shared" si="22"/>
        <v>2643</v>
      </c>
      <c r="K15" s="244">
        <v>1373</v>
      </c>
      <c r="L15" s="244">
        <v>1270</v>
      </c>
      <c r="M15" s="420" t="e">
        <f t="shared" si="2"/>
        <v>#DIV/0!</v>
      </c>
      <c r="N15" s="405">
        <f t="shared" si="23"/>
        <v>268</v>
      </c>
      <c r="O15" s="244">
        <v>142</v>
      </c>
      <c r="P15" s="244">
        <v>126</v>
      </c>
      <c r="Q15" s="421" t="e">
        <f t="shared" si="3"/>
        <v>#DIV/0!</v>
      </c>
      <c r="R15" s="405">
        <f t="shared" si="24"/>
        <v>280</v>
      </c>
      <c r="S15" s="244">
        <v>139</v>
      </c>
      <c r="T15" s="244">
        <v>141</v>
      </c>
      <c r="U15" s="421">
        <f t="shared" si="4"/>
        <v>0</v>
      </c>
      <c r="V15" s="420" t="e">
        <f t="shared" si="25"/>
        <v>#DIV/0!</v>
      </c>
      <c r="W15" s="420" t="e">
        <f t="shared" si="5"/>
        <v>#DIV/0!</v>
      </c>
      <c r="X15" s="405">
        <f t="shared" si="26"/>
        <v>0</v>
      </c>
      <c r="Y15" s="244">
        <v>0</v>
      </c>
      <c r="Z15" s="244">
        <v>0</v>
      </c>
      <c r="AA15" s="420" t="e">
        <f t="shared" si="6"/>
        <v>#DIV/0!</v>
      </c>
      <c r="AB15" s="405">
        <f t="shared" si="27"/>
        <v>0</v>
      </c>
      <c r="AC15" s="244">
        <v>0</v>
      </c>
      <c r="AD15" s="244">
        <v>0</v>
      </c>
      <c r="AE15" s="116" t="e">
        <f t="shared" si="7"/>
        <v>#DIV/0!</v>
      </c>
      <c r="AF15" s="39" t="e">
        <f t="shared" si="28"/>
        <v>#DIV/0!</v>
      </c>
      <c r="AG15" s="39" t="e">
        <f t="shared" si="28"/>
        <v>#DIV/0!</v>
      </c>
      <c r="AH15" s="39"/>
      <c r="AI15" s="39" t="e">
        <f t="shared" si="8"/>
        <v>#DIV/0!</v>
      </c>
      <c r="AJ15" s="39" t="e">
        <f t="shared" si="9"/>
        <v>#DIV/0!</v>
      </c>
      <c r="AK15" s="39"/>
      <c r="AL15" s="39">
        <f t="shared" si="10"/>
        <v>0.10448859455481972</v>
      </c>
      <c r="AM15" s="39">
        <f t="shared" si="11"/>
        <v>0.09921259842519685</v>
      </c>
      <c r="AN15" s="39"/>
      <c r="AO15" s="39">
        <f t="shared" si="12"/>
        <v>0.101238164603059</v>
      </c>
      <c r="AP15" s="39">
        <f t="shared" si="13"/>
        <v>0.1110236220472441</v>
      </c>
      <c r="AQ15" s="39"/>
      <c r="AR15" s="39">
        <f>Y15/O15</f>
        <v>0</v>
      </c>
      <c r="AS15" s="39">
        <f>Z15/P15</f>
        <v>0</v>
      </c>
      <c r="AT15" s="39"/>
      <c r="AU15" s="39">
        <f>AC15/S15</f>
        <v>0</v>
      </c>
      <c r="AV15" s="39">
        <f>AD15/T15</f>
        <v>0</v>
      </c>
      <c r="AW15" s="39"/>
      <c r="AX15" s="39">
        <f t="shared" si="16"/>
        <v>0</v>
      </c>
      <c r="AY15" s="39">
        <f t="shared" si="17"/>
        <v>0</v>
      </c>
      <c r="AZ15" s="39"/>
      <c r="BA15" s="39">
        <f t="shared" si="18"/>
        <v>0</v>
      </c>
      <c r="BB15" s="39">
        <f t="shared" si="19"/>
        <v>0</v>
      </c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281"/>
      <c r="CX15" s="281"/>
      <c r="CY15" s="281"/>
      <c r="CZ15" s="281"/>
      <c r="DA15" s="281"/>
      <c r="DB15" s="281"/>
      <c r="DC15" s="281"/>
      <c r="DD15" s="281"/>
      <c r="DE15" s="281"/>
      <c r="DF15" s="281"/>
      <c r="DG15" s="281"/>
      <c r="DH15" s="281"/>
      <c r="DI15" s="281"/>
      <c r="DJ15" s="281"/>
      <c r="DK15" s="281"/>
      <c r="DL15" s="281"/>
      <c r="DM15" s="281"/>
      <c r="DN15" s="281"/>
      <c r="DO15" s="281"/>
      <c r="DP15" s="281"/>
      <c r="DQ15" s="281"/>
      <c r="DR15" s="281"/>
      <c r="DS15" s="281"/>
      <c r="DT15" s="281"/>
      <c r="DU15" s="281"/>
      <c r="DV15" s="281"/>
      <c r="DW15" s="281"/>
      <c r="DX15" s="281"/>
      <c r="DY15" s="281"/>
      <c r="DZ15" s="281"/>
      <c r="EA15" s="281"/>
      <c r="EB15" s="281"/>
      <c r="EC15" s="281"/>
      <c r="ED15" s="281"/>
      <c r="EE15" s="281"/>
      <c r="EF15" s="281"/>
      <c r="EG15" s="281"/>
      <c r="EH15" s="281"/>
      <c r="EI15" s="281"/>
      <c r="EJ15" s="281"/>
      <c r="EK15" s="281"/>
      <c r="EL15" s="281"/>
      <c r="EM15" s="281"/>
      <c r="EN15" s="281"/>
      <c r="EO15" s="281"/>
      <c r="EP15" s="281"/>
      <c r="EQ15" s="281"/>
      <c r="ER15" s="281"/>
      <c r="ES15" s="281"/>
      <c r="ET15" s="281"/>
      <c r="EU15" s="281"/>
      <c r="EV15" s="281"/>
      <c r="EW15" s="281"/>
      <c r="EX15" s="281"/>
      <c r="EY15" s="281"/>
      <c r="EZ15" s="281"/>
      <c r="FA15" s="281"/>
      <c r="FB15" s="281"/>
      <c r="FC15" s="281"/>
      <c r="FD15" s="281"/>
      <c r="FE15" s="281"/>
      <c r="FF15" s="281"/>
      <c r="FG15" s="281"/>
      <c r="FH15" s="281"/>
      <c r="FI15" s="281"/>
      <c r="FJ15" s="281"/>
      <c r="FK15" s="281"/>
      <c r="FL15" s="281"/>
      <c r="FM15" s="281"/>
      <c r="FN15" s="281"/>
      <c r="FO15" s="281"/>
      <c r="FP15" s="281"/>
      <c r="FQ15" s="281"/>
      <c r="FR15" s="281"/>
      <c r="FS15" s="281"/>
      <c r="FT15" s="281"/>
      <c r="FU15" s="281"/>
      <c r="FV15" s="281"/>
      <c r="FW15" s="281"/>
      <c r="FX15" s="281"/>
      <c r="FY15" s="281"/>
      <c r="FZ15" s="281"/>
      <c r="GA15" s="281"/>
      <c r="GB15" s="281"/>
      <c r="GC15" s="281"/>
      <c r="GD15" s="281"/>
      <c r="GE15" s="281"/>
      <c r="GF15" s="281"/>
      <c r="GG15" s="281"/>
      <c r="GH15" s="281"/>
      <c r="GI15" s="281"/>
      <c r="GJ15" s="281"/>
      <c r="GK15" s="281"/>
      <c r="GL15" s="281"/>
      <c r="GM15" s="281"/>
      <c r="GN15" s="281"/>
      <c r="GO15" s="281"/>
      <c r="GP15" s="281"/>
      <c r="GQ15" s="281"/>
      <c r="GR15" s="281"/>
      <c r="GS15" s="281"/>
      <c r="GT15" s="281"/>
      <c r="GU15" s="281"/>
      <c r="GV15" s="281"/>
      <c r="GW15" s="281"/>
      <c r="GX15" s="281"/>
      <c r="GY15" s="281"/>
      <c r="GZ15" s="281"/>
      <c r="HA15" s="281"/>
      <c r="HB15" s="281"/>
      <c r="HC15" s="281"/>
      <c r="HD15" s="281"/>
      <c r="HE15" s="281"/>
      <c r="HF15" s="281"/>
      <c r="HG15" s="281"/>
      <c r="HH15" s="281"/>
      <c r="HI15" s="281"/>
      <c r="HJ15" s="281"/>
      <c r="HK15" s="281"/>
      <c r="HL15" s="281"/>
      <c r="HM15" s="281"/>
      <c r="HN15" s="281"/>
      <c r="HO15" s="281"/>
      <c r="HP15" s="281"/>
      <c r="HQ15" s="281"/>
      <c r="HR15" s="281"/>
      <c r="HS15" s="281"/>
      <c r="HT15" s="281"/>
      <c r="HU15" s="281"/>
      <c r="HV15" s="281"/>
      <c r="HW15" s="281"/>
      <c r="HX15" s="281"/>
      <c r="HY15" s="281"/>
      <c r="HZ15" s="281"/>
      <c r="IA15" s="281"/>
      <c r="IB15" s="281"/>
      <c r="IC15" s="281"/>
      <c r="ID15" s="281"/>
      <c r="IE15" s="281"/>
      <c r="IF15" s="281"/>
      <c r="IG15" s="281"/>
      <c r="IH15" s="281"/>
      <c r="II15" s="281"/>
      <c r="IJ15" s="281"/>
      <c r="IK15" s="281"/>
      <c r="IL15" s="281"/>
      <c r="IM15" s="281"/>
      <c r="IN15" s="281"/>
      <c r="IO15" s="281"/>
      <c r="IP15" s="281"/>
      <c r="IQ15" s="281"/>
      <c r="IR15" s="281"/>
      <c r="IS15" s="281"/>
      <c r="IT15" s="281"/>
      <c r="IU15" s="281"/>
    </row>
    <row r="16" spans="1:255" s="279" customFormat="1" ht="22.5" customHeight="1">
      <c r="A16" s="257">
        <v>6</v>
      </c>
      <c r="B16" s="277" t="s">
        <v>74</v>
      </c>
      <c r="C16" s="405">
        <f t="shared" si="20"/>
        <v>0</v>
      </c>
      <c r="D16" s="244"/>
      <c r="E16" s="244"/>
      <c r="F16" s="405">
        <f t="shared" si="21"/>
        <v>3080</v>
      </c>
      <c r="G16" s="244">
        <v>1632</v>
      </c>
      <c r="H16" s="244">
        <v>1448</v>
      </c>
      <c r="I16" s="420" t="e">
        <f t="shared" si="1"/>
        <v>#DIV/0!</v>
      </c>
      <c r="J16" s="405">
        <f t="shared" si="22"/>
        <v>3080</v>
      </c>
      <c r="K16" s="244">
        <v>1632</v>
      </c>
      <c r="L16" s="244">
        <v>1448</v>
      </c>
      <c r="M16" s="420" t="e">
        <f t="shared" si="2"/>
        <v>#DIV/0!</v>
      </c>
      <c r="N16" s="405">
        <f t="shared" si="23"/>
        <v>803</v>
      </c>
      <c r="O16" s="244">
        <v>418</v>
      </c>
      <c r="P16" s="244">
        <v>385</v>
      </c>
      <c r="Q16" s="421" t="e">
        <f t="shared" si="3"/>
        <v>#DIV/0!</v>
      </c>
      <c r="R16" s="405">
        <f t="shared" si="24"/>
        <v>883</v>
      </c>
      <c r="S16" s="244">
        <v>450</v>
      </c>
      <c r="T16" s="244">
        <v>433</v>
      </c>
      <c r="U16" s="421">
        <f t="shared" si="4"/>
        <v>0</v>
      </c>
      <c r="V16" s="420" t="e">
        <f t="shared" si="25"/>
        <v>#DIV/0!</v>
      </c>
      <c r="W16" s="420" t="e">
        <f t="shared" si="5"/>
        <v>#DIV/0!</v>
      </c>
      <c r="X16" s="405">
        <f t="shared" si="26"/>
        <v>18</v>
      </c>
      <c r="Y16" s="244">
        <v>9</v>
      </c>
      <c r="Z16" s="244">
        <v>9</v>
      </c>
      <c r="AA16" s="420" t="e">
        <f t="shared" si="6"/>
        <v>#DIV/0!</v>
      </c>
      <c r="AB16" s="405">
        <f t="shared" si="27"/>
        <v>5</v>
      </c>
      <c r="AC16" s="244">
        <v>3</v>
      </c>
      <c r="AD16" s="244">
        <v>2</v>
      </c>
      <c r="AE16" s="116" t="e">
        <f t="shared" si="7"/>
        <v>#DIV/0!</v>
      </c>
      <c r="AF16" s="39" t="e">
        <f t="shared" si="28"/>
        <v>#DIV/0!</v>
      </c>
      <c r="AG16" s="39" t="e">
        <f t="shared" si="28"/>
        <v>#DIV/0!</v>
      </c>
      <c r="AH16" s="39"/>
      <c r="AI16" s="39" t="e">
        <f t="shared" si="8"/>
        <v>#DIV/0!</v>
      </c>
      <c r="AJ16" s="39" t="e">
        <f t="shared" si="9"/>
        <v>#DIV/0!</v>
      </c>
      <c r="AK16" s="39"/>
      <c r="AL16" s="39">
        <f t="shared" si="10"/>
        <v>0.25612745098039214</v>
      </c>
      <c r="AM16" s="39">
        <f t="shared" si="11"/>
        <v>0.26588397790055246</v>
      </c>
      <c r="AN16" s="39"/>
      <c r="AO16" s="39">
        <f t="shared" si="12"/>
        <v>0.2757352941176471</v>
      </c>
      <c r="AP16" s="39">
        <f t="shared" si="13"/>
        <v>0.2990331491712707</v>
      </c>
      <c r="AQ16" s="38"/>
      <c r="AR16" s="38">
        <f aca="true" t="shared" si="29" ref="AR16:AS21">AL16*D16</f>
        <v>0</v>
      </c>
      <c r="AS16" s="38">
        <f t="shared" si="29"/>
        <v>0</v>
      </c>
      <c r="AT16" s="38"/>
      <c r="AU16" s="38">
        <f aca="true" t="shared" si="30" ref="AU16:AV21">AO16*D16</f>
        <v>0</v>
      </c>
      <c r="AV16" s="38">
        <f t="shared" si="30"/>
        <v>0</v>
      </c>
      <c r="AW16" s="39"/>
      <c r="AX16" s="39">
        <f t="shared" si="16"/>
        <v>0.0055147058823529415</v>
      </c>
      <c r="AY16" s="39">
        <f t="shared" si="17"/>
        <v>0.006215469613259668</v>
      </c>
      <c r="AZ16" s="39"/>
      <c r="BA16" s="39">
        <f t="shared" si="18"/>
        <v>0.001838235294117647</v>
      </c>
      <c r="BB16" s="39">
        <f t="shared" si="19"/>
        <v>0.0013812154696132596</v>
      </c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78"/>
      <c r="CA16" s="278"/>
      <c r="CB16" s="278"/>
      <c r="CC16" s="278"/>
      <c r="CD16" s="278"/>
      <c r="CE16" s="278"/>
      <c r="CF16" s="278"/>
      <c r="CG16" s="278"/>
      <c r="CH16" s="278"/>
      <c r="CI16" s="278"/>
      <c r="CJ16" s="278"/>
      <c r="CK16" s="278"/>
      <c r="CL16" s="278"/>
      <c r="CM16" s="278"/>
      <c r="CN16" s="278"/>
      <c r="CO16" s="278"/>
      <c r="CP16" s="278"/>
      <c r="CQ16" s="278"/>
      <c r="CR16" s="278"/>
      <c r="CS16" s="278"/>
      <c r="CT16" s="278"/>
      <c r="CU16" s="278"/>
      <c r="CV16" s="278"/>
      <c r="CW16" s="278"/>
      <c r="CX16" s="278"/>
      <c r="CY16" s="278"/>
      <c r="CZ16" s="278"/>
      <c r="DA16" s="278"/>
      <c r="DB16" s="278"/>
      <c r="DC16" s="278"/>
      <c r="DD16" s="278"/>
      <c r="DE16" s="278"/>
      <c r="DF16" s="278"/>
      <c r="DG16" s="278"/>
      <c r="DH16" s="278"/>
      <c r="DI16" s="278"/>
      <c r="DJ16" s="278"/>
      <c r="DK16" s="278"/>
      <c r="DL16" s="278"/>
      <c r="DM16" s="278"/>
      <c r="DN16" s="278"/>
      <c r="DO16" s="278"/>
      <c r="DP16" s="278"/>
      <c r="DQ16" s="278"/>
      <c r="DR16" s="278"/>
      <c r="DS16" s="278"/>
      <c r="DT16" s="278"/>
      <c r="DU16" s="278"/>
      <c r="DV16" s="278"/>
      <c r="DW16" s="278"/>
      <c r="DX16" s="278"/>
      <c r="DY16" s="278"/>
      <c r="DZ16" s="278"/>
      <c r="EA16" s="278"/>
      <c r="EB16" s="278"/>
      <c r="EC16" s="278"/>
      <c r="ED16" s="278"/>
      <c r="EE16" s="278"/>
      <c r="EF16" s="278"/>
      <c r="EG16" s="278"/>
      <c r="EH16" s="278"/>
      <c r="EI16" s="278"/>
      <c r="EJ16" s="278"/>
      <c r="EK16" s="278"/>
      <c r="EL16" s="278"/>
      <c r="EM16" s="278"/>
      <c r="EN16" s="278"/>
      <c r="EO16" s="278"/>
      <c r="EP16" s="278"/>
      <c r="EQ16" s="278"/>
      <c r="ER16" s="278"/>
      <c r="ES16" s="278"/>
      <c r="ET16" s="278"/>
      <c r="EU16" s="278"/>
      <c r="EV16" s="278"/>
      <c r="EW16" s="278"/>
      <c r="EX16" s="278"/>
      <c r="EY16" s="278"/>
      <c r="EZ16" s="278"/>
      <c r="FA16" s="278"/>
      <c r="FB16" s="278"/>
      <c r="FC16" s="278"/>
      <c r="FD16" s="278"/>
      <c r="FE16" s="278"/>
      <c r="FF16" s="278"/>
      <c r="FG16" s="278"/>
      <c r="FH16" s="278"/>
      <c r="FI16" s="278"/>
      <c r="FJ16" s="278"/>
      <c r="FK16" s="278"/>
      <c r="FL16" s="278"/>
      <c r="FM16" s="278"/>
      <c r="FN16" s="278"/>
      <c r="FO16" s="278"/>
      <c r="FP16" s="278"/>
      <c r="FQ16" s="278"/>
      <c r="FR16" s="278"/>
      <c r="FS16" s="278"/>
      <c r="FT16" s="278"/>
      <c r="FU16" s="278"/>
      <c r="FV16" s="278"/>
      <c r="FW16" s="278"/>
      <c r="FX16" s="278"/>
      <c r="FY16" s="278"/>
      <c r="FZ16" s="278"/>
      <c r="GA16" s="278"/>
      <c r="GB16" s="278"/>
      <c r="GC16" s="278"/>
      <c r="GD16" s="278"/>
      <c r="GE16" s="278"/>
      <c r="GF16" s="278"/>
      <c r="GG16" s="278"/>
      <c r="GH16" s="278"/>
      <c r="GI16" s="278"/>
      <c r="GJ16" s="278"/>
      <c r="GK16" s="278"/>
      <c r="GL16" s="278"/>
      <c r="GM16" s="278"/>
      <c r="GN16" s="278"/>
      <c r="GO16" s="278"/>
      <c r="GP16" s="278"/>
      <c r="GQ16" s="278"/>
      <c r="GR16" s="278"/>
      <c r="GS16" s="278"/>
      <c r="GT16" s="278"/>
      <c r="GU16" s="278"/>
      <c r="GV16" s="278"/>
      <c r="GW16" s="278"/>
      <c r="GX16" s="278"/>
      <c r="GY16" s="278"/>
      <c r="GZ16" s="278"/>
      <c r="HA16" s="278"/>
      <c r="HB16" s="278"/>
      <c r="HC16" s="278"/>
      <c r="HD16" s="278"/>
      <c r="HE16" s="278"/>
      <c r="HF16" s="278"/>
      <c r="HG16" s="278"/>
      <c r="HH16" s="278"/>
      <c r="HI16" s="278"/>
      <c r="HJ16" s="278"/>
      <c r="HK16" s="278"/>
      <c r="HL16" s="278"/>
      <c r="HM16" s="278"/>
      <c r="HN16" s="278"/>
      <c r="HO16" s="278"/>
      <c r="HP16" s="278"/>
      <c r="HQ16" s="278"/>
      <c r="HR16" s="278"/>
      <c r="HS16" s="278"/>
      <c r="HT16" s="278"/>
      <c r="HU16" s="278"/>
      <c r="HV16" s="278"/>
      <c r="HW16" s="278"/>
      <c r="HX16" s="278"/>
      <c r="HY16" s="278"/>
      <c r="HZ16" s="278"/>
      <c r="IA16" s="278"/>
      <c r="IB16" s="278"/>
      <c r="IC16" s="278"/>
      <c r="ID16" s="278"/>
      <c r="IE16" s="278"/>
      <c r="IF16" s="278"/>
      <c r="IG16" s="278"/>
      <c r="IH16" s="278"/>
      <c r="II16" s="278"/>
      <c r="IJ16" s="278"/>
      <c r="IK16" s="278"/>
      <c r="IL16" s="278"/>
      <c r="IM16" s="278"/>
      <c r="IN16" s="278"/>
      <c r="IO16" s="278"/>
      <c r="IP16" s="278"/>
      <c r="IQ16" s="278"/>
      <c r="IR16" s="278"/>
      <c r="IS16" s="278"/>
      <c r="IT16" s="278"/>
      <c r="IU16" s="278"/>
    </row>
    <row r="17" spans="1:255" s="279" customFormat="1" ht="22.5" customHeight="1">
      <c r="A17" s="257">
        <v>7</v>
      </c>
      <c r="B17" s="277" t="s">
        <v>135</v>
      </c>
      <c r="C17" s="405">
        <f t="shared" si="20"/>
        <v>0</v>
      </c>
      <c r="D17" s="244"/>
      <c r="E17" s="244"/>
      <c r="F17" s="405">
        <f t="shared" si="21"/>
        <v>1701</v>
      </c>
      <c r="G17" s="244">
        <v>888</v>
      </c>
      <c r="H17" s="244">
        <v>813</v>
      </c>
      <c r="I17" s="420" t="e">
        <f t="shared" si="1"/>
        <v>#DIV/0!</v>
      </c>
      <c r="J17" s="405">
        <f t="shared" si="22"/>
        <v>1701</v>
      </c>
      <c r="K17" s="244">
        <v>888</v>
      </c>
      <c r="L17" s="244">
        <v>813</v>
      </c>
      <c r="M17" s="420" t="e">
        <f t="shared" si="2"/>
        <v>#DIV/0!</v>
      </c>
      <c r="N17" s="405">
        <f t="shared" si="23"/>
        <v>116</v>
      </c>
      <c r="O17" s="244">
        <v>62</v>
      </c>
      <c r="P17" s="244">
        <v>54</v>
      </c>
      <c r="Q17" s="421" t="e">
        <f t="shared" si="3"/>
        <v>#DIV/0!</v>
      </c>
      <c r="R17" s="405">
        <f t="shared" si="24"/>
        <v>148</v>
      </c>
      <c r="S17" s="244">
        <v>86</v>
      </c>
      <c r="T17" s="244">
        <v>62</v>
      </c>
      <c r="U17" s="421">
        <f t="shared" si="4"/>
        <v>0</v>
      </c>
      <c r="V17" s="420" t="e">
        <f t="shared" si="25"/>
        <v>#DIV/0!</v>
      </c>
      <c r="W17" s="420" t="e">
        <f t="shared" si="5"/>
        <v>#DIV/0!</v>
      </c>
      <c r="X17" s="405">
        <f t="shared" si="26"/>
        <v>0</v>
      </c>
      <c r="Y17" s="244">
        <v>0</v>
      </c>
      <c r="Z17" s="244">
        <v>0</v>
      </c>
      <c r="AA17" s="420" t="e">
        <f t="shared" si="6"/>
        <v>#DIV/0!</v>
      </c>
      <c r="AB17" s="405">
        <f t="shared" si="27"/>
        <v>0</v>
      </c>
      <c r="AC17" s="244">
        <v>0</v>
      </c>
      <c r="AD17" s="244">
        <v>0</v>
      </c>
      <c r="AE17" s="116" t="e">
        <f t="shared" si="7"/>
        <v>#DIV/0!</v>
      </c>
      <c r="AF17" s="39" t="e">
        <f t="shared" si="28"/>
        <v>#DIV/0!</v>
      </c>
      <c r="AG17" s="39" t="e">
        <f t="shared" si="28"/>
        <v>#DIV/0!</v>
      </c>
      <c r="AH17" s="39"/>
      <c r="AI17" s="39" t="e">
        <f t="shared" si="8"/>
        <v>#DIV/0!</v>
      </c>
      <c r="AJ17" s="39" t="e">
        <f t="shared" si="9"/>
        <v>#DIV/0!</v>
      </c>
      <c r="AK17" s="39"/>
      <c r="AL17" s="39">
        <f t="shared" si="10"/>
        <v>0.06981981981981981</v>
      </c>
      <c r="AM17" s="39">
        <f t="shared" si="11"/>
        <v>0.06642066420664207</v>
      </c>
      <c r="AN17" s="39"/>
      <c r="AO17" s="39">
        <f t="shared" si="12"/>
        <v>0.09684684684684684</v>
      </c>
      <c r="AP17" s="39">
        <f t="shared" si="13"/>
        <v>0.07626076260762607</v>
      </c>
      <c r="AQ17" s="38"/>
      <c r="AR17" s="38">
        <f t="shared" si="29"/>
        <v>0</v>
      </c>
      <c r="AS17" s="38">
        <f t="shared" si="29"/>
        <v>0</v>
      </c>
      <c r="AT17" s="38"/>
      <c r="AU17" s="38">
        <f t="shared" si="30"/>
        <v>0</v>
      </c>
      <c r="AV17" s="38">
        <f t="shared" si="30"/>
        <v>0</v>
      </c>
      <c r="AW17" s="39"/>
      <c r="AX17" s="39">
        <f t="shared" si="16"/>
        <v>0</v>
      </c>
      <c r="AY17" s="39">
        <f t="shared" si="17"/>
        <v>0</v>
      </c>
      <c r="AZ17" s="39"/>
      <c r="BA17" s="39">
        <f t="shared" si="18"/>
        <v>0</v>
      </c>
      <c r="BB17" s="39">
        <f t="shared" si="19"/>
        <v>0</v>
      </c>
      <c r="BC17" s="278"/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8"/>
      <c r="BT17" s="278"/>
      <c r="BU17" s="278"/>
      <c r="BV17" s="278"/>
      <c r="BW17" s="278"/>
      <c r="BX17" s="278"/>
      <c r="BY17" s="278"/>
      <c r="BZ17" s="278"/>
      <c r="CA17" s="278"/>
      <c r="CB17" s="278"/>
      <c r="CC17" s="278"/>
      <c r="CD17" s="278"/>
      <c r="CE17" s="278"/>
      <c r="CF17" s="278"/>
      <c r="CG17" s="278"/>
      <c r="CH17" s="278"/>
      <c r="CI17" s="278"/>
      <c r="CJ17" s="278"/>
      <c r="CK17" s="278"/>
      <c r="CL17" s="278"/>
      <c r="CM17" s="278"/>
      <c r="CN17" s="278"/>
      <c r="CO17" s="278"/>
      <c r="CP17" s="278"/>
      <c r="CQ17" s="278"/>
      <c r="CR17" s="278"/>
      <c r="CS17" s="278"/>
      <c r="CT17" s="278"/>
      <c r="CU17" s="278"/>
      <c r="CV17" s="278"/>
      <c r="CW17" s="278"/>
      <c r="CX17" s="278"/>
      <c r="CY17" s="278"/>
      <c r="CZ17" s="278"/>
      <c r="DA17" s="278"/>
      <c r="DB17" s="278"/>
      <c r="DC17" s="278"/>
      <c r="DD17" s="278"/>
      <c r="DE17" s="278"/>
      <c r="DF17" s="278"/>
      <c r="DG17" s="278"/>
      <c r="DH17" s="278"/>
      <c r="DI17" s="278"/>
      <c r="DJ17" s="278"/>
      <c r="DK17" s="278"/>
      <c r="DL17" s="278"/>
      <c r="DM17" s="278"/>
      <c r="DN17" s="278"/>
      <c r="DO17" s="278"/>
      <c r="DP17" s="278"/>
      <c r="DQ17" s="278"/>
      <c r="DR17" s="278"/>
      <c r="DS17" s="278"/>
      <c r="DT17" s="278"/>
      <c r="DU17" s="278"/>
      <c r="DV17" s="278"/>
      <c r="DW17" s="278"/>
      <c r="DX17" s="278"/>
      <c r="DY17" s="278"/>
      <c r="DZ17" s="278"/>
      <c r="EA17" s="278"/>
      <c r="EB17" s="278"/>
      <c r="EC17" s="278"/>
      <c r="ED17" s="278"/>
      <c r="EE17" s="278"/>
      <c r="EF17" s="278"/>
      <c r="EG17" s="278"/>
      <c r="EH17" s="278"/>
      <c r="EI17" s="278"/>
      <c r="EJ17" s="278"/>
      <c r="EK17" s="278"/>
      <c r="EL17" s="278"/>
      <c r="EM17" s="278"/>
      <c r="EN17" s="278"/>
      <c r="EO17" s="278"/>
      <c r="EP17" s="278"/>
      <c r="EQ17" s="278"/>
      <c r="ER17" s="278"/>
      <c r="ES17" s="278"/>
      <c r="ET17" s="278"/>
      <c r="EU17" s="278"/>
      <c r="EV17" s="278"/>
      <c r="EW17" s="278"/>
      <c r="EX17" s="278"/>
      <c r="EY17" s="278"/>
      <c r="EZ17" s="278"/>
      <c r="FA17" s="278"/>
      <c r="FB17" s="278"/>
      <c r="FC17" s="278"/>
      <c r="FD17" s="278"/>
      <c r="FE17" s="278"/>
      <c r="FF17" s="278"/>
      <c r="FG17" s="278"/>
      <c r="FH17" s="278"/>
      <c r="FI17" s="278"/>
      <c r="FJ17" s="278"/>
      <c r="FK17" s="278"/>
      <c r="FL17" s="278"/>
      <c r="FM17" s="278"/>
      <c r="FN17" s="278"/>
      <c r="FO17" s="278"/>
      <c r="FP17" s="278"/>
      <c r="FQ17" s="278"/>
      <c r="FR17" s="278"/>
      <c r="FS17" s="278"/>
      <c r="FT17" s="278"/>
      <c r="FU17" s="278"/>
      <c r="FV17" s="278"/>
      <c r="FW17" s="278"/>
      <c r="FX17" s="278"/>
      <c r="FY17" s="278"/>
      <c r="FZ17" s="278"/>
      <c r="GA17" s="278"/>
      <c r="GB17" s="278"/>
      <c r="GC17" s="278"/>
      <c r="GD17" s="278"/>
      <c r="GE17" s="278"/>
      <c r="GF17" s="278"/>
      <c r="GG17" s="278"/>
      <c r="GH17" s="278"/>
      <c r="GI17" s="278"/>
      <c r="GJ17" s="278"/>
      <c r="GK17" s="278"/>
      <c r="GL17" s="278"/>
      <c r="GM17" s="278"/>
      <c r="GN17" s="278"/>
      <c r="GO17" s="278"/>
      <c r="GP17" s="278"/>
      <c r="GQ17" s="278"/>
      <c r="GR17" s="278"/>
      <c r="GS17" s="278"/>
      <c r="GT17" s="278"/>
      <c r="GU17" s="278"/>
      <c r="GV17" s="278"/>
      <c r="GW17" s="278"/>
      <c r="GX17" s="278"/>
      <c r="GY17" s="278"/>
      <c r="GZ17" s="278"/>
      <c r="HA17" s="278"/>
      <c r="HB17" s="278"/>
      <c r="HC17" s="278"/>
      <c r="HD17" s="278"/>
      <c r="HE17" s="278"/>
      <c r="HF17" s="278"/>
      <c r="HG17" s="278"/>
      <c r="HH17" s="278"/>
      <c r="HI17" s="278"/>
      <c r="HJ17" s="278"/>
      <c r="HK17" s="278"/>
      <c r="HL17" s="278"/>
      <c r="HM17" s="278"/>
      <c r="HN17" s="278"/>
      <c r="HO17" s="278"/>
      <c r="HP17" s="278"/>
      <c r="HQ17" s="278"/>
      <c r="HR17" s="278"/>
      <c r="HS17" s="278"/>
      <c r="HT17" s="278"/>
      <c r="HU17" s="278"/>
      <c r="HV17" s="278"/>
      <c r="HW17" s="278"/>
      <c r="HX17" s="278"/>
      <c r="HY17" s="278"/>
      <c r="HZ17" s="278"/>
      <c r="IA17" s="278"/>
      <c r="IB17" s="278"/>
      <c r="IC17" s="278"/>
      <c r="ID17" s="278"/>
      <c r="IE17" s="278"/>
      <c r="IF17" s="278"/>
      <c r="IG17" s="278"/>
      <c r="IH17" s="278"/>
      <c r="II17" s="278"/>
      <c r="IJ17" s="278"/>
      <c r="IK17" s="278"/>
      <c r="IL17" s="278"/>
      <c r="IM17" s="278"/>
      <c r="IN17" s="278"/>
      <c r="IO17" s="278"/>
      <c r="IP17" s="278"/>
      <c r="IQ17" s="278"/>
      <c r="IR17" s="278"/>
      <c r="IS17" s="278"/>
      <c r="IT17" s="278"/>
      <c r="IU17" s="278"/>
    </row>
    <row r="18" spans="1:255" s="279" customFormat="1" ht="22.5" customHeight="1">
      <c r="A18" s="257">
        <v>8</v>
      </c>
      <c r="B18" s="277" t="s">
        <v>134</v>
      </c>
      <c r="C18" s="405">
        <f t="shared" si="20"/>
        <v>0</v>
      </c>
      <c r="D18" s="244"/>
      <c r="E18" s="244"/>
      <c r="F18" s="405">
        <f t="shared" si="21"/>
        <v>3505</v>
      </c>
      <c r="G18" s="244">
        <v>1880</v>
      </c>
      <c r="H18" s="244">
        <v>1625</v>
      </c>
      <c r="I18" s="420" t="e">
        <f t="shared" si="1"/>
        <v>#DIV/0!</v>
      </c>
      <c r="J18" s="405">
        <f t="shared" si="22"/>
        <v>3505</v>
      </c>
      <c r="K18" s="244">
        <v>1880</v>
      </c>
      <c r="L18" s="244">
        <v>1625</v>
      </c>
      <c r="M18" s="420" t="e">
        <f t="shared" si="2"/>
        <v>#DIV/0!</v>
      </c>
      <c r="N18" s="405">
        <f t="shared" si="23"/>
        <v>314</v>
      </c>
      <c r="O18" s="244">
        <v>158</v>
      </c>
      <c r="P18" s="244">
        <v>156</v>
      </c>
      <c r="Q18" s="421" t="e">
        <f t="shared" si="3"/>
        <v>#DIV/0!</v>
      </c>
      <c r="R18" s="405">
        <f t="shared" si="24"/>
        <v>235</v>
      </c>
      <c r="S18" s="244">
        <v>120</v>
      </c>
      <c r="T18" s="244">
        <v>115</v>
      </c>
      <c r="U18" s="421">
        <f t="shared" si="4"/>
        <v>0</v>
      </c>
      <c r="V18" s="420" t="e">
        <f t="shared" si="25"/>
        <v>#DIV/0!</v>
      </c>
      <c r="W18" s="420" t="e">
        <f t="shared" si="5"/>
        <v>#DIV/0!</v>
      </c>
      <c r="X18" s="405">
        <f t="shared" si="26"/>
        <v>20</v>
      </c>
      <c r="Y18" s="244">
        <v>12</v>
      </c>
      <c r="Z18" s="244">
        <v>8</v>
      </c>
      <c r="AA18" s="420" t="e">
        <f t="shared" si="6"/>
        <v>#DIV/0!</v>
      </c>
      <c r="AB18" s="405">
        <f t="shared" si="27"/>
        <v>10</v>
      </c>
      <c r="AC18" s="244">
        <v>5</v>
      </c>
      <c r="AD18" s="244">
        <v>5</v>
      </c>
      <c r="AE18" s="116" t="e">
        <f t="shared" si="7"/>
        <v>#DIV/0!</v>
      </c>
      <c r="AF18" s="39" t="e">
        <f t="shared" si="28"/>
        <v>#DIV/0!</v>
      </c>
      <c r="AG18" s="39" t="e">
        <f t="shared" si="28"/>
        <v>#DIV/0!</v>
      </c>
      <c r="AH18" s="39"/>
      <c r="AI18" s="39" t="e">
        <f t="shared" si="8"/>
        <v>#DIV/0!</v>
      </c>
      <c r="AJ18" s="39" t="e">
        <f t="shared" si="9"/>
        <v>#DIV/0!</v>
      </c>
      <c r="AK18" s="39"/>
      <c r="AL18" s="39">
        <f t="shared" si="10"/>
        <v>0.08404255319148936</v>
      </c>
      <c r="AM18" s="39">
        <f t="shared" si="11"/>
        <v>0.096</v>
      </c>
      <c r="AN18" s="39"/>
      <c r="AO18" s="39">
        <f t="shared" si="12"/>
        <v>0.06382978723404255</v>
      </c>
      <c r="AP18" s="39">
        <f t="shared" si="13"/>
        <v>0.07076923076923076</v>
      </c>
      <c r="AQ18" s="38"/>
      <c r="AR18" s="38">
        <f t="shared" si="29"/>
        <v>0</v>
      </c>
      <c r="AS18" s="38">
        <f t="shared" si="29"/>
        <v>0</v>
      </c>
      <c r="AT18" s="38"/>
      <c r="AU18" s="38">
        <f t="shared" si="30"/>
        <v>0</v>
      </c>
      <c r="AV18" s="38">
        <f t="shared" si="30"/>
        <v>0</v>
      </c>
      <c r="AW18" s="39"/>
      <c r="AX18" s="39">
        <f t="shared" si="16"/>
        <v>0.006382978723404255</v>
      </c>
      <c r="AY18" s="39">
        <f t="shared" si="17"/>
        <v>0.004923076923076923</v>
      </c>
      <c r="AZ18" s="39"/>
      <c r="BA18" s="39">
        <f t="shared" si="18"/>
        <v>0.0026595744680851063</v>
      </c>
      <c r="BB18" s="39">
        <f t="shared" si="19"/>
        <v>0.003076923076923077</v>
      </c>
      <c r="BC18" s="278"/>
      <c r="BD18" s="278"/>
      <c r="BE18" s="278"/>
      <c r="BF18" s="278"/>
      <c r="BG18" s="278"/>
      <c r="BH18" s="278"/>
      <c r="BI18" s="278"/>
      <c r="BJ18" s="278"/>
      <c r="BK18" s="278"/>
      <c r="BL18" s="278"/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78"/>
      <c r="CB18" s="278"/>
      <c r="CC18" s="278"/>
      <c r="CD18" s="278"/>
      <c r="CE18" s="278"/>
      <c r="CF18" s="278"/>
      <c r="CG18" s="278"/>
      <c r="CH18" s="278"/>
      <c r="CI18" s="278"/>
      <c r="CJ18" s="278"/>
      <c r="CK18" s="278"/>
      <c r="CL18" s="278"/>
      <c r="CM18" s="278"/>
      <c r="CN18" s="278"/>
      <c r="CO18" s="278"/>
      <c r="CP18" s="278"/>
      <c r="CQ18" s="278"/>
      <c r="CR18" s="278"/>
      <c r="CS18" s="278"/>
      <c r="CT18" s="278"/>
      <c r="CU18" s="278"/>
      <c r="CV18" s="278"/>
      <c r="CW18" s="278"/>
      <c r="CX18" s="278"/>
      <c r="CY18" s="278"/>
      <c r="CZ18" s="278"/>
      <c r="DA18" s="278"/>
      <c r="DB18" s="278"/>
      <c r="DC18" s="278"/>
      <c r="DD18" s="278"/>
      <c r="DE18" s="278"/>
      <c r="DF18" s="278"/>
      <c r="DG18" s="278"/>
      <c r="DH18" s="278"/>
      <c r="DI18" s="278"/>
      <c r="DJ18" s="278"/>
      <c r="DK18" s="278"/>
      <c r="DL18" s="278"/>
      <c r="DM18" s="278"/>
      <c r="DN18" s="278"/>
      <c r="DO18" s="278"/>
      <c r="DP18" s="278"/>
      <c r="DQ18" s="278"/>
      <c r="DR18" s="278"/>
      <c r="DS18" s="278"/>
      <c r="DT18" s="278"/>
      <c r="DU18" s="278"/>
      <c r="DV18" s="278"/>
      <c r="DW18" s="278"/>
      <c r="DX18" s="278"/>
      <c r="DY18" s="278"/>
      <c r="DZ18" s="278"/>
      <c r="EA18" s="278"/>
      <c r="EB18" s="278"/>
      <c r="EC18" s="278"/>
      <c r="ED18" s="278"/>
      <c r="EE18" s="278"/>
      <c r="EF18" s="278"/>
      <c r="EG18" s="278"/>
      <c r="EH18" s="278"/>
      <c r="EI18" s="278"/>
      <c r="EJ18" s="278"/>
      <c r="EK18" s="278"/>
      <c r="EL18" s="278"/>
      <c r="EM18" s="278"/>
      <c r="EN18" s="278"/>
      <c r="EO18" s="278"/>
      <c r="EP18" s="278"/>
      <c r="EQ18" s="278"/>
      <c r="ER18" s="278"/>
      <c r="ES18" s="278"/>
      <c r="ET18" s="278"/>
      <c r="EU18" s="278"/>
      <c r="EV18" s="278"/>
      <c r="EW18" s="278"/>
      <c r="EX18" s="278"/>
      <c r="EY18" s="278"/>
      <c r="EZ18" s="278"/>
      <c r="FA18" s="278"/>
      <c r="FB18" s="278"/>
      <c r="FC18" s="278"/>
      <c r="FD18" s="278"/>
      <c r="FE18" s="278"/>
      <c r="FF18" s="278"/>
      <c r="FG18" s="278"/>
      <c r="FH18" s="278"/>
      <c r="FI18" s="278"/>
      <c r="FJ18" s="278"/>
      <c r="FK18" s="278"/>
      <c r="FL18" s="278"/>
      <c r="FM18" s="278"/>
      <c r="FN18" s="278"/>
      <c r="FO18" s="278"/>
      <c r="FP18" s="278"/>
      <c r="FQ18" s="278"/>
      <c r="FR18" s="278"/>
      <c r="FS18" s="278"/>
      <c r="FT18" s="278"/>
      <c r="FU18" s="278"/>
      <c r="FV18" s="278"/>
      <c r="FW18" s="278"/>
      <c r="FX18" s="278"/>
      <c r="FY18" s="278"/>
      <c r="FZ18" s="278"/>
      <c r="GA18" s="278"/>
      <c r="GB18" s="278"/>
      <c r="GC18" s="278"/>
      <c r="GD18" s="278"/>
      <c r="GE18" s="278"/>
      <c r="GF18" s="278"/>
      <c r="GG18" s="278"/>
      <c r="GH18" s="278"/>
      <c r="GI18" s="278"/>
      <c r="GJ18" s="278"/>
      <c r="GK18" s="278"/>
      <c r="GL18" s="278"/>
      <c r="GM18" s="278"/>
      <c r="GN18" s="278"/>
      <c r="GO18" s="278"/>
      <c r="GP18" s="278"/>
      <c r="GQ18" s="278"/>
      <c r="GR18" s="278"/>
      <c r="GS18" s="278"/>
      <c r="GT18" s="278"/>
      <c r="GU18" s="278"/>
      <c r="GV18" s="278"/>
      <c r="GW18" s="278"/>
      <c r="GX18" s="278"/>
      <c r="GY18" s="278"/>
      <c r="GZ18" s="278"/>
      <c r="HA18" s="278"/>
      <c r="HB18" s="278"/>
      <c r="HC18" s="278"/>
      <c r="HD18" s="278"/>
      <c r="HE18" s="278"/>
      <c r="HF18" s="278"/>
      <c r="HG18" s="278"/>
      <c r="HH18" s="278"/>
      <c r="HI18" s="278"/>
      <c r="HJ18" s="278"/>
      <c r="HK18" s="278"/>
      <c r="HL18" s="278"/>
      <c r="HM18" s="278"/>
      <c r="HN18" s="278"/>
      <c r="HO18" s="278"/>
      <c r="HP18" s="278"/>
      <c r="HQ18" s="278"/>
      <c r="HR18" s="278"/>
      <c r="HS18" s="278"/>
      <c r="HT18" s="278"/>
      <c r="HU18" s="278"/>
      <c r="HV18" s="278"/>
      <c r="HW18" s="278"/>
      <c r="HX18" s="278"/>
      <c r="HY18" s="278"/>
      <c r="HZ18" s="278"/>
      <c r="IA18" s="278"/>
      <c r="IB18" s="278"/>
      <c r="IC18" s="278"/>
      <c r="ID18" s="278"/>
      <c r="IE18" s="278"/>
      <c r="IF18" s="278"/>
      <c r="IG18" s="278"/>
      <c r="IH18" s="278"/>
      <c r="II18" s="278"/>
      <c r="IJ18" s="278"/>
      <c r="IK18" s="278"/>
      <c r="IL18" s="278"/>
      <c r="IM18" s="278"/>
      <c r="IN18" s="278"/>
      <c r="IO18" s="278"/>
      <c r="IP18" s="278"/>
      <c r="IQ18" s="278"/>
      <c r="IR18" s="278"/>
      <c r="IS18" s="278"/>
      <c r="IT18" s="278"/>
      <c r="IU18" s="278"/>
    </row>
    <row r="19" spans="1:255" s="279" customFormat="1" ht="22.5" customHeight="1">
      <c r="A19" s="257">
        <v>9</v>
      </c>
      <c r="B19" s="277" t="s">
        <v>133</v>
      </c>
      <c r="C19" s="405">
        <f t="shared" si="20"/>
        <v>0</v>
      </c>
      <c r="D19" s="244"/>
      <c r="E19" s="244"/>
      <c r="F19" s="405">
        <f t="shared" si="21"/>
        <v>1257</v>
      </c>
      <c r="G19" s="244">
        <v>639</v>
      </c>
      <c r="H19" s="244">
        <v>618</v>
      </c>
      <c r="I19" s="420" t="e">
        <f t="shared" si="1"/>
        <v>#DIV/0!</v>
      </c>
      <c r="J19" s="405">
        <f t="shared" si="22"/>
        <v>1257</v>
      </c>
      <c r="K19" s="244">
        <v>639</v>
      </c>
      <c r="L19" s="244">
        <v>618</v>
      </c>
      <c r="M19" s="420" t="e">
        <f t="shared" si="2"/>
        <v>#DIV/0!</v>
      </c>
      <c r="N19" s="405">
        <f t="shared" si="23"/>
        <v>94</v>
      </c>
      <c r="O19" s="244">
        <v>47</v>
      </c>
      <c r="P19" s="244">
        <v>47</v>
      </c>
      <c r="Q19" s="421" t="e">
        <f t="shared" si="3"/>
        <v>#DIV/0!</v>
      </c>
      <c r="R19" s="405">
        <f t="shared" si="24"/>
        <v>83</v>
      </c>
      <c r="S19" s="244">
        <v>41</v>
      </c>
      <c r="T19" s="244">
        <v>42</v>
      </c>
      <c r="U19" s="421">
        <f t="shared" si="4"/>
        <v>0</v>
      </c>
      <c r="V19" s="420" t="e">
        <f t="shared" si="25"/>
        <v>#DIV/0!</v>
      </c>
      <c r="W19" s="420" t="e">
        <f t="shared" si="5"/>
        <v>#DIV/0!</v>
      </c>
      <c r="X19" s="405">
        <f t="shared" si="26"/>
        <v>7</v>
      </c>
      <c r="Y19" s="244">
        <v>5</v>
      </c>
      <c r="Z19" s="244">
        <v>2</v>
      </c>
      <c r="AA19" s="420" t="e">
        <f t="shared" si="6"/>
        <v>#DIV/0!</v>
      </c>
      <c r="AB19" s="405">
        <f t="shared" si="27"/>
        <v>0</v>
      </c>
      <c r="AC19" s="244">
        <v>0</v>
      </c>
      <c r="AD19" s="244">
        <v>0</v>
      </c>
      <c r="AE19" s="116" t="e">
        <f t="shared" si="7"/>
        <v>#DIV/0!</v>
      </c>
      <c r="AF19" s="39" t="e">
        <f t="shared" si="28"/>
        <v>#DIV/0!</v>
      </c>
      <c r="AG19" s="39" t="e">
        <f t="shared" si="28"/>
        <v>#DIV/0!</v>
      </c>
      <c r="AH19" s="39"/>
      <c r="AI19" s="39" t="e">
        <f t="shared" si="8"/>
        <v>#DIV/0!</v>
      </c>
      <c r="AJ19" s="39" t="e">
        <f t="shared" si="9"/>
        <v>#DIV/0!</v>
      </c>
      <c r="AK19" s="39"/>
      <c r="AL19" s="39">
        <f t="shared" si="10"/>
        <v>0.07355242566510173</v>
      </c>
      <c r="AM19" s="39">
        <f t="shared" si="11"/>
        <v>0.07605177993527508</v>
      </c>
      <c r="AN19" s="39"/>
      <c r="AO19" s="39">
        <f t="shared" si="12"/>
        <v>0.06416275430359937</v>
      </c>
      <c r="AP19" s="39">
        <f t="shared" si="13"/>
        <v>0.06796116504854369</v>
      </c>
      <c r="AQ19" s="38"/>
      <c r="AR19" s="38">
        <f t="shared" si="29"/>
        <v>0</v>
      </c>
      <c r="AS19" s="38">
        <f t="shared" si="29"/>
        <v>0</v>
      </c>
      <c r="AT19" s="38"/>
      <c r="AU19" s="38">
        <f t="shared" si="30"/>
        <v>0</v>
      </c>
      <c r="AV19" s="38">
        <f t="shared" si="30"/>
        <v>0</v>
      </c>
      <c r="AW19" s="39"/>
      <c r="AX19" s="39">
        <f t="shared" si="16"/>
        <v>0.00782472613458529</v>
      </c>
      <c r="AY19" s="39">
        <f t="shared" si="17"/>
        <v>0.003236245954692557</v>
      </c>
      <c r="AZ19" s="39"/>
      <c r="BA19" s="39">
        <f t="shared" si="18"/>
        <v>0</v>
      </c>
      <c r="BB19" s="39">
        <f t="shared" si="19"/>
        <v>0</v>
      </c>
      <c r="BC19" s="278"/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78"/>
      <c r="CA19" s="278"/>
      <c r="CB19" s="278"/>
      <c r="CC19" s="278"/>
      <c r="CD19" s="278"/>
      <c r="CE19" s="278"/>
      <c r="CF19" s="278"/>
      <c r="CG19" s="278"/>
      <c r="CH19" s="278"/>
      <c r="CI19" s="278"/>
      <c r="CJ19" s="278"/>
      <c r="CK19" s="278"/>
      <c r="CL19" s="278"/>
      <c r="CM19" s="278"/>
      <c r="CN19" s="278"/>
      <c r="CO19" s="278"/>
      <c r="CP19" s="278"/>
      <c r="CQ19" s="278"/>
      <c r="CR19" s="278"/>
      <c r="CS19" s="278"/>
      <c r="CT19" s="278"/>
      <c r="CU19" s="278"/>
      <c r="CV19" s="278"/>
      <c r="CW19" s="278"/>
      <c r="CX19" s="278"/>
      <c r="CY19" s="278"/>
      <c r="CZ19" s="278"/>
      <c r="DA19" s="278"/>
      <c r="DB19" s="278"/>
      <c r="DC19" s="278"/>
      <c r="DD19" s="278"/>
      <c r="DE19" s="278"/>
      <c r="DF19" s="278"/>
      <c r="DG19" s="278"/>
      <c r="DH19" s="278"/>
      <c r="DI19" s="278"/>
      <c r="DJ19" s="278"/>
      <c r="DK19" s="278"/>
      <c r="DL19" s="278"/>
      <c r="DM19" s="278"/>
      <c r="DN19" s="278"/>
      <c r="DO19" s="278"/>
      <c r="DP19" s="278"/>
      <c r="DQ19" s="278"/>
      <c r="DR19" s="278"/>
      <c r="DS19" s="278"/>
      <c r="DT19" s="278"/>
      <c r="DU19" s="278"/>
      <c r="DV19" s="278"/>
      <c r="DW19" s="278"/>
      <c r="DX19" s="278"/>
      <c r="DY19" s="278"/>
      <c r="DZ19" s="278"/>
      <c r="EA19" s="278"/>
      <c r="EB19" s="278"/>
      <c r="EC19" s="278"/>
      <c r="ED19" s="278"/>
      <c r="EE19" s="278"/>
      <c r="EF19" s="278"/>
      <c r="EG19" s="278"/>
      <c r="EH19" s="278"/>
      <c r="EI19" s="278"/>
      <c r="EJ19" s="278"/>
      <c r="EK19" s="278"/>
      <c r="EL19" s="278"/>
      <c r="EM19" s="278"/>
      <c r="EN19" s="278"/>
      <c r="EO19" s="278"/>
      <c r="EP19" s="278"/>
      <c r="EQ19" s="278"/>
      <c r="ER19" s="278"/>
      <c r="ES19" s="278"/>
      <c r="ET19" s="278"/>
      <c r="EU19" s="278"/>
      <c r="EV19" s="278"/>
      <c r="EW19" s="278"/>
      <c r="EX19" s="278"/>
      <c r="EY19" s="278"/>
      <c r="EZ19" s="278"/>
      <c r="FA19" s="278"/>
      <c r="FB19" s="278"/>
      <c r="FC19" s="278"/>
      <c r="FD19" s="278"/>
      <c r="FE19" s="278"/>
      <c r="FF19" s="278"/>
      <c r="FG19" s="278"/>
      <c r="FH19" s="278"/>
      <c r="FI19" s="278"/>
      <c r="FJ19" s="278"/>
      <c r="FK19" s="278"/>
      <c r="FL19" s="278"/>
      <c r="FM19" s="278"/>
      <c r="FN19" s="278"/>
      <c r="FO19" s="278"/>
      <c r="FP19" s="278"/>
      <c r="FQ19" s="278"/>
      <c r="FR19" s="278"/>
      <c r="FS19" s="278"/>
      <c r="FT19" s="278"/>
      <c r="FU19" s="278"/>
      <c r="FV19" s="278"/>
      <c r="FW19" s="278"/>
      <c r="FX19" s="278"/>
      <c r="FY19" s="278"/>
      <c r="FZ19" s="278"/>
      <c r="GA19" s="278"/>
      <c r="GB19" s="278"/>
      <c r="GC19" s="278"/>
      <c r="GD19" s="278"/>
      <c r="GE19" s="278"/>
      <c r="GF19" s="278"/>
      <c r="GG19" s="278"/>
      <c r="GH19" s="278"/>
      <c r="GI19" s="278"/>
      <c r="GJ19" s="278"/>
      <c r="GK19" s="278"/>
      <c r="GL19" s="278"/>
      <c r="GM19" s="278"/>
      <c r="GN19" s="278"/>
      <c r="GO19" s="278"/>
      <c r="GP19" s="278"/>
      <c r="GQ19" s="278"/>
      <c r="GR19" s="278"/>
      <c r="GS19" s="278"/>
      <c r="GT19" s="278"/>
      <c r="GU19" s="278"/>
      <c r="GV19" s="278"/>
      <c r="GW19" s="278"/>
      <c r="GX19" s="278"/>
      <c r="GY19" s="278"/>
      <c r="GZ19" s="278"/>
      <c r="HA19" s="278"/>
      <c r="HB19" s="278"/>
      <c r="HC19" s="278"/>
      <c r="HD19" s="278"/>
      <c r="HE19" s="278"/>
      <c r="HF19" s="278"/>
      <c r="HG19" s="278"/>
      <c r="HH19" s="278"/>
      <c r="HI19" s="278"/>
      <c r="HJ19" s="278"/>
      <c r="HK19" s="278"/>
      <c r="HL19" s="278"/>
      <c r="HM19" s="278"/>
      <c r="HN19" s="278"/>
      <c r="HO19" s="278"/>
      <c r="HP19" s="278"/>
      <c r="HQ19" s="278"/>
      <c r="HR19" s="278"/>
      <c r="HS19" s="278"/>
      <c r="HT19" s="278"/>
      <c r="HU19" s="278"/>
      <c r="HV19" s="278"/>
      <c r="HW19" s="278"/>
      <c r="HX19" s="278"/>
      <c r="HY19" s="278"/>
      <c r="HZ19" s="278"/>
      <c r="IA19" s="278"/>
      <c r="IB19" s="278"/>
      <c r="IC19" s="278"/>
      <c r="ID19" s="278"/>
      <c r="IE19" s="278"/>
      <c r="IF19" s="278"/>
      <c r="IG19" s="278"/>
      <c r="IH19" s="278"/>
      <c r="II19" s="278"/>
      <c r="IJ19" s="278"/>
      <c r="IK19" s="278"/>
      <c r="IL19" s="278"/>
      <c r="IM19" s="278"/>
      <c r="IN19" s="278"/>
      <c r="IO19" s="278"/>
      <c r="IP19" s="278"/>
      <c r="IQ19" s="278"/>
      <c r="IR19" s="278"/>
      <c r="IS19" s="278"/>
      <c r="IT19" s="278"/>
      <c r="IU19" s="278"/>
    </row>
    <row r="20" spans="1:255" s="285" customFormat="1" ht="22.5" customHeight="1">
      <c r="A20" s="257">
        <v>10</v>
      </c>
      <c r="B20" s="277" t="s">
        <v>132</v>
      </c>
      <c r="C20" s="405">
        <f t="shared" si="20"/>
        <v>0</v>
      </c>
      <c r="D20" s="244"/>
      <c r="E20" s="244"/>
      <c r="F20" s="405">
        <f t="shared" si="21"/>
        <v>2897</v>
      </c>
      <c r="G20" s="244">
        <v>1487</v>
      </c>
      <c r="H20" s="244">
        <v>1410</v>
      </c>
      <c r="I20" s="420" t="e">
        <f t="shared" si="1"/>
        <v>#DIV/0!</v>
      </c>
      <c r="J20" s="405">
        <f t="shared" si="22"/>
        <v>2900</v>
      </c>
      <c r="K20" s="244">
        <v>1487</v>
      </c>
      <c r="L20" s="244">
        <v>1413</v>
      </c>
      <c r="M20" s="420" t="e">
        <f t="shared" si="2"/>
        <v>#DIV/0!</v>
      </c>
      <c r="N20" s="405">
        <f t="shared" si="23"/>
        <v>218</v>
      </c>
      <c r="O20" s="244">
        <v>107</v>
      </c>
      <c r="P20" s="244">
        <v>111</v>
      </c>
      <c r="Q20" s="421" t="e">
        <f t="shared" si="3"/>
        <v>#DIV/0!</v>
      </c>
      <c r="R20" s="405">
        <f t="shared" si="24"/>
        <v>180</v>
      </c>
      <c r="S20" s="244">
        <v>78</v>
      </c>
      <c r="T20" s="244">
        <v>102</v>
      </c>
      <c r="U20" s="421">
        <f t="shared" si="4"/>
        <v>0</v>
      </c>
      <c r="V20" s="420" t="e">
        <f t="shared" si="25"/>
        <v>#DIV/0!</v>
      </c>
      <c r="W20" s="420" t="e">
        <f t="shared" si="5"/>
        <v>#DIV/0!</v>
      </c>
      <c r="X20" s="405">
        <f t="shared" si="26"/>
        <v>19</v>
      </c>
      <c r="Y20" s="244">
        <v>11</v>
      </c>
      <c r="Z20" s="244">
        <v>8</v>
      </c>
      <c r="AA20" s="420" t="e">
        <f t="shared" si="6"/>
        <v>#DIV/0!</v>
      </c>
      <c r="AB20" s="405">
        <f t="shared" si="27"/>
        <v>9</v>
      </c>
      <c r="AC20" s="244">
        <v>6</v>
      </c>
      <c r="AD20" s="244">
        <v>3</v>
      </c>
      <c r="AE20" s="116" t="e">
        <f t="shared" si="7"/>
        <v>#DIV/0!</v>
      </c>
      <c r="AF20" s="283" t="e">
        <f t="shared" si="28"/>
        <v>#DIV/0!</v>
      </c>
      <c r="AG20" s="283" t="e">
        <f t="shared" si="28"/>
        <v>#DIV/0!</v>
      </c>
      <c r="AH20" s="283"/>
      <c r="AI20" s="283" t="e">
        <f t="shared" si="8"/>
        <v>#DIV/0!</v>
      </c>
      <c r="AJ20" s="283" t="e">
        <f t="shared" si="9"/>
        <v>#DIV/0!</v>
      </c>
      <c r="AK20" s="283"/>
      <c r="AL20" s="283">
        <f t="shared" si="10"/>
        <v>0.07195696032279758</v>
      </c>
      <c r="AM20" s="283">
        <f t="shared" si="11"/>
        <v>0.07872340425531915</v>
      </c>
      <c r="AN20" s="283"/>
      <c r="AO20" s="283">
        <f t="shared" si="12"/>
        <v>0.05245460659045057</v>
      </c>
      <c r="AP20" s="283">
        <f t="shared" si="13"/>
        <v>0.07218683651804671</v>
      </c>
      <c r="AQ20" s="284"/>
      <c r="AR20" s="284">
        <f t="shared" si="29"/>
        <v>0</v>
      </c>
      <c r="AS20" s="284">
        <f t="shared" si="29"/>
        <v>0</v>
      </c>
      <c r="AT20" s="284"/>
      <c r="AU20" s="284">
        <f t="shared" si="30"/>
        <v>0</v>
      </c>
      <c r="AV20" s="284">
        <f t="shared" si="30"/>
        <v>0</v>
      </c>
      <c r="AW20" s="283"/>
      <c r="AX20" s="283">
        <f t="shared" si="16"/>
        <v>0.007397444519166106</v>
      </c>
      <c r="AY20" s="283">
        <f t="shared" si="17"/>
        <v>0.005673758865248227</v>
      </c>
      <c r="AZ20" s="283"/>
      <c r="BA20" s="283">
        <f t="shared" si="18"/>
        <v>0.004034969737726967</v>
      </c>
      <c r="BB20" s="283">
        <f t="shared" si="19"/>
        <v>0.0021231422505307855</v>
      </c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8"/>
      <c r="CQ20" s="278"/>
      <c r="CR20" s="278"/>
      <c r="CS20" s="278"/>
      <c r="CT20" s="278"/>
      <c r="CU20" s="278"/>
      <c r="CV20" s="278"/>
      <c r="CW20" s="278"/>
      <c r="CX20" s="278"/>
      <c r="CY20" s="278"/>
      <c r="CZ20" s="278"/>
      <c r="DA20" s="278"/>
      <c r="DB20" s="278"/>
      <c r="DC20" s="278"/>
      <c r="DD20" s="278"/>
      <c r="DE20" s="278"/>
      <c r="DF20" s="278"/>
      <c r="DG20" s="278"/>
      <c r="DH20" s="278"/>
      <c r="DI20" s="278"/>
      <c r="DJ20" s="278"/>
      <c r="DK20" s="278"/>
      <c r="DL20" s="278"/>
      <c r="DM20" s="278"/>
      <c r="DN20" s="278"/>
      <c r="DO20" s="278"/>
      <c r="DP20" s="278"/>
      <c r="DQ20" s="278"/>
      <c r="DR20" s="278"/>
      <c r="DS20" s="278"/>
      <c r="DT20" s="278"/>
      <c r="DU20" s="278"/>
      <c r="DV20" s="278"/>
      <c r="DW20" s="278"/>
      <c r="DX20" s="278"/>
      <c r="DY20" s="278"/>
      <c r="DZ20" s="278"/>
      <c r="EA20" s="278"/>
      <c r="EB20" s="278"/>
      <c r="EC20" s="278"/>
      <c r="ED20" s="278"/>
      <c r="EE20" s="278"/>
      <c r="EF20" s="278"/>
      <c r="EG20" s="278"/>
      <c r="EH20" s="278"/>
      <c r="EI20" s="278"/>
      <c r="EJ20" s="278"/>
      <c r="EK20" s="278"/>
      <c r="EL20" s="278"/>
      <c r="EM20" s="278"/>
      <c r="EN20" s="278"/>
      <c r="EO20" s="278"/>
      <c r="EP20" s="278"/>
      <c r="EQ20" s="278"/>
      <c r="ER20" s="278"/>
      <c r="ES20" s="278"/>
      <c r="ET20" s="278"/>
      <c r="EU20" s="278"/>
      <c r="EV20" s="278"/>
      <c r="EW20" s="278"/>
      <c r="EX20" s="278"/>
      <c r="EY20" s="278"/>
      <c r="EZ20" s="278"/>
      <c r="FA20" s="278"/>
      <c r="FB20" s="278"/>
      <c r="FC20" s="278"/>
      <c r="FD20" s="278"/>
      <c r="FE20" s="278"/>
      <c r="FF20" s="278"/>
      <c r="FG20" s="278"/>
      <c r="FH20" s="278"/>
      <c r="FI20" s="278"/>
      <c r="FJ20" s="278"/>
      <c r="FK20" s="278"/>
      <c r="FL20" s="278"/>
      <c r="FM20" s="278"/>
      <c r="FN20" s="278"/>
      <c r="FO20" s="278"/>
      <c r="FP20" s="278"/>
      <c r="FQ20" s="278"/>
      <c r="FR20" s="278"/>
      <c r="FS20" s="278"/>
      <c r="FT20" s="278"/>
      <c r="FU20" s="278"/>
      <c r="FV20" s="278"/>
      <c r="FW20" s="278"/>
      <c r="FX20" s="278"/>
      <c r="FY20" s="278"/>
      <c r="FZ20" s="278"/>
      <c r="GA20" s="278"/>
      <c r="GB20" s="278"/>
      <c r="GC20" s="278"/>
      <c r="GD20" s="278"/>
      <c r="GE20" s="278"/>
      <c r="GF20" s="278"/>
      <c r="GG20" s="278"/>
      <c r="GH20" s="278"/>
      <c r="GI20" s="278"/>
      <c r="GJ20" s="278"/>
      <c r="GK20" s="278"/>
      <c r="GL20" s="278"/>
      <c r="GM20" s="278"/>
      <c r="GN20" s="278"/>
      <c r="GO20" s="278"/>
      <c r="GP20" s="278"/>
      <c r="GQ20" s="278"/>
      <c r="GR20" s="278"/>
      <c r="GS20" s="278"/>
      <c r="GT20" s="278"/>
      <c r="GU20" s="278"/>
      <c r="GV20" s="278"/>
      <c r="GW20" s="278"/>
      <c r="GX20" s="278"/>
      <c r="GY20" s="278"/>
      <c r="GZ20" s="278"/>
      <c r="HA20" s="278"/>
      <c r="HB20" s="278"/>
      <c r="HC20" s="278"/>
      <c r="HD20" s="278"/>
      <c r="HE20" s="278"/>
      <c r="HF20" s="278"/>
      <c r="HG20" s="278"/>
      <c r="HH20" s="278"/>
      <c r="HI20" s="278"/>
      <c r="HJ20" s="278"/>
      <c r="HK20" s="278"/>
      <c r="HL20" s="278"/>
      <c r="HM20" s="278"/>
      <c r="HN20" s="278"/>
      <c r="HO20" s="278"/>
      <c r="HP20" s="278"/>
      <c r="HQ20" s="278"/>
      <c r="HR20" s="278"/>
      <c r="HS20" s="278"/>
      <c r="HT20" s="278"/>
      <c r="HU20" s="278"/>
      <c r="HV20" s="278"/>
      <c r="HW20" s="278"/>
      <c r="HX20" s="278"/>
      <c r="HY20" s="278"/>
      <c r="HZ20" s="278"/>
      <c r="IA20" s="278"/>
      <c r="IB20" s="278"/>
      <c r="IC20" s="278"/>
      <c r="ID20" s="278"/>
      <c r="IE20" s="278"/>
      <c r="IF20" s="278"/>
      <c r="IG20" s="278"/>
      <c r="IH20" s="278"/>
      <c r="II20" s="278"/>
      <c r="IJ20" s="278"/>
      <c r="IK20" s="278"/>
      <c r="IL20" s="278"/>
      <c r="IM20" s="278"/>
      <c r="IN20" s="278"/>
      <c r="IO20" s="278"/>
      <c r="IP20" s="278"/>
      <c r="IQ20" s="278"/>
      <c r="IR20" s="278"/>
      <c r="IS20" s="278"/>
      <c r="IT20" s="278"/>
      <c r="IU20" s="278"/>
    </row>
    <row r="21" spans="1:54" s="278" customFormat="1" ht="22.5" customHeight="1">
      <c r="A21" s="406">
        <v>11</v>
      </c>
      <c r="B21" s="407" t="s">
        <v>131</v>
      </c>
      <c r="C21" s="408">
        <f t="shared" si="20"/>
        <v>0</v>
      </c>
      <c r="D21" s="409"/>
      <c r="E21" s="409"/>
      <c r="F21" s="408">
        <f t="shared" si="21"/>
        <v>2192</v>
      </c>
      <c r="G21" s="409">
        <v>1183</v>
      </c>
      <c r="H21" s="409">
        <v>1009</v>
      </c>
      <c r="I21" s="422" t="e">
        <f t="shared" si="1"/>
        <v>#DIV/0!</v>
      </c>
      <c r="J21" s="408">
        <f t="shared" si="22"/>
        <v>2192</v>
      </c>
      <c r="K21" s="409">
        <v>1183</v>
      </c>
      <c r="L21" s="409">
        <v>1009</v>
      </c>
      <c r="M21" s="422" t="e">
        <f t="shared" si="2"/>
        <v>#DIV/0!</v>
      </c>
      <c r="N21" s="408">
        <f t="shared" si="23"/>
        <v>258</v>
      </c>
      <c r="O21" s="409">
        <v>127</v>
      </c>
      <c r="P21" s="409">
        <v>131</v>
      </c>
      <c r="Q21" s="423" t="e">
        <f t="shared" si="3"/>
        <v>#DIV/0!</v>
      </c>
      <c r="R21" s="408">
        <f t="shared" si="24"/>
        <v>234</v>
      </c>
      <c r="S21" s="409">
        <v>114</v>
      </c>
      <c r="T21" s="409">
        <v>120</v>
      </c>
      <c r="U21" s="423">
        <f t="shared" si="4"/>
        <v>0</v>
      </c>
      <c r="V21" s="422" t="e">
        <f t="shared" si="25"/>
        <v>#DIV/0!</v>
      </c>
      <c r="W21" s="422" t="e">
        <f t="shared" si="5"/>
        <v>#DIV/0!</v>
      </c>
      <c r="X21" s="408">
        <f t="shared" si="26"/>
        <v>24</v>
      </c>
      <c r="Y21" s="409">
        <v>11</v>
      </c>
      <c r="Z21" s="409">
        <v>13</v>
      </c>
      <c r="AA21" s="422" t="e">
        <f t="shared" si="6"/>
        <v>#DIV/0!</v>
      </c>
      <c r="AB21" s="408">
        <f t="shared" si="27"/>
        <v>8</v>
      </c>
      <c r="AC21" s="409">
        <v>3</v>
      </c>
      <c r="AD21" s="409">
        <v>5</v>
      </c>
      <c r="AE21" s="424" t="e">
        <f t="shared" si="7"/>
        <v>#DIV/0!</v>
      </c>
      <c r="AF21" s="287" t="e">
        <f t="shared" si="28"/>
        <v>#DIV/0!</v>
      </c>
      <c r="AG21" s="287" t="e">
        <f t="shared" si="28"/>
        <v>#DIV/0!</v>
      </c>
      <c r="AH21" s="287"/>
      <c r="AI21" s="287" t="e">
        <f t="shared" si="8"/>
        <v>#DIV/0!</v>
      </c>
      <c r="AJ21" s="287" t="e">
        <f t="shared" si="9"/>
        <v>#DIV/0!</v>
      </c>
      <c r="AK21" s="287"/>
      <c r="AL21" s="287">
        <f t="shared" si="10"/>
        <v>0.1073541842772612</v>
      </c>
      <c r="AM21" s="287">
        <f t="shared" si="11"/>
        <v>0.12983151635282458</v>
      </c>
      <c r="AN21" s="287"/>
      <c r="AO21" s="287">
        <f t="shared" si="12"/>
        <v>0.09636517328825021</v>
      </c>
      <c r="AP21" s="287">
        <f t="shared" si="13"/>
        <v>0.11892963330029732</v>
      </c>
      <c r="AQ21" s="288"/>
      <c r="AR21" s="288">
        <f t="shared" si="29"/>
        <v>0</v>
      </c>
      <c r="AS21" s="288">
        <f t="shared" si="29"/>
        <v>0</v>
      </c>
      <c r="AT21" s="288"/>
      <c r="AU21" s="288">
        <f t="shared" si="30"/>
        <v>0</v>
      </c>
      <c r="AV21" s="288">
        <f t="shared" si="30"/>
        <v>0</v>
      </c>
      <c r="AW21" s="287"/>
      <c r="AX21" s="287">
        <f t="shared" si="16"/>
        <v>0.009298393913778529</v>
      </c>
      <c r="AY21" s="287">
        <f t="shared" si="17"/>
        <v>0.01288404360753221</v>
      </c>
      <c r="AZ21" s="287"/>
      <c r="BA21" s="287">
        <f t="shared" si="18"/>
        <v>0.00253592561284869</v>
      </c>
      <c r="BB21" s="287">
        <f t="shared" si="19"/>
        <v>0.004955401387512388</v>
      </c>
    </row>
    <row r="22" spans="1:54" s="290" customFormat="1" ht="11.25" customHeight="1">
      <c r="A22" s="289"/>
      <c r="B22" s="289"/>
      <c r="C22" s="247"/>
      <c r="D22" s="247"/>
      <c r="E22" s="247"/>
      <c r="F22" s="247"/>
      <c r="G22" s="247"/>
      <c r="H22" s="247"/>
      <c r="I22" s="64"/>
      <c r="J22" s="247"/>
      <c r="K22" s="247"/>
      <c r="L22" s="247"/>
      <c r="M22" s="64"/>
      <c r="N22" s="247"/>
      <c r="O22" s="247"/>
      <c r="P22" s="247"/>
      <c r="Q22" s="247"/>
      <c r="R22" s="247"/>
      <c r="S22" s="247"/>
      <c r="T22" s="247"/>
      <c r="U22" s="247"/>
      <c r="V22" s="64"/>
      <c r="W22" s="247"/>
      <c r="X22" s="247"/>
      <c r="Y22" s="247"/>
      <c r="Z22" s="247"/>
      <c r="AA22" s="247"/>
      <c r="AB22" s="247"/>
      <c r="AC22" s="247"/>
      <c r="AD22" s="247"/>
      <c r="AE22" s="64"/>
      <c r="AF22" s="114"/>
      <c r="AG22" s="114"/>
      <c r="AH22" s="114"/>
      <c r="AI22" s="114"/>
      <c r="AJ22" s="114"/>
      <c r="AK22" s="64"/>
      <c r="AL22" s="64"/>
      <c r="AM22" s="64"/>
      <c r="AN22" s="64"/>
      <c r="AO22" s="64"/>
      <c r="AP22" s="64"/>
      <c r="AQ22" s="10"/>
      <c r="AR22" s="10"/>
      <c r="AS22" s="10"/>
      <c r="AT22" s="10"/>
      <c r="AU22" s="10"/>
      <c r="AV22" s="10"/>
      <c r="AW22" s="289"/>
      <c r="AX22" s="289"/>
      <c r="AY22" s="289"/>
      <c r="AZ22" s="289"/>
      <c r="BA22" s="289"/>
      <c r="BB22" s="289"/>
    </row>
    <row r="23" spans="1:54" s="290" customFormat="1" ht="15.75">
      <c r="A23" s="289"/>
      <c r="B23" s="289"/>
      <c r="C23" s="291" t="s">
        <v>144</v>
      </c>
      <c r="D23" s="31"/>
      <c r="E23" s="31"/>
      <c r="F23" s="31"/>
      <c r="G23" s="31"/>
      <c r="H23" s="31"/>
      <c r="I23" s="82"/>
      <c r="J23" s="31"/>
      <c r="K23" s="31"/>
      <c r="L23" s="247"/>
      <c r="M23" s="64"/>
      <c r="N23" s="905" t="s">
        <v>199</v>
      </c>
      <c r="O23" s="905"/>
      <c r="P23" s="905"/>
      <c r="Q23" s="905"/>
      <c r="R23" s="905"/>
      <c r="S23" s="905"/>
      <c r="T23" s="905"/>
      <c r="U23" s="905"/>
      <c r="V23" s="905"/>
      <c r="W23" s="905"/>
      <c r="X23" s="905"/>
      <c r="Y23" s="905"/>
      <c r="Z23" s="905"/>
      <c r="AA23" s="905"/>
      <c r="AB23" s="905"/>
      <c r="AC23" s="905"/>
      <c r="AD23" s="292"/>
      <c r="AE23" s="293"/>
      <c r="AF23" s="292"/>
      <c r="AG23" s="114"/>
      <c r="AH23" s="114"/>
      <c r="AI23" s="114"/>
      <c r="AJ23" s="114"/>
      <c r="AK23" s="64"/>
      <c r="AL23" s="64"/>
      <c r="AM23" s="64"/>
      <c r="AN23" s="64"/>
      <c r="AO23" s="64"/>
      <c r="AP23" s="64"/>
      <c r="AQ23" s="10"/>
      <c r="AR23" s="10"/>
      <c r="AS23" s="10"/>
      <c r="AT23" s="10"/>
      <c r="AU23" s="10"/>
      <c r="AV23" s="10"/>
      <c r="AW23" s="289"/>
      <c r="AX23" s="289"/>
      <c r="AY23" s="289"/>
      <c r="AZ23" s="289"/>
      <c r="BA23" s="289"/>
      <c r="BB23" s="289"/>
    </row>
    <row r="24" spans="1:54" s="290" customFormat="1" ht="16.5">
      <c r="A24" s="289"/>
      <c r="B24" s="289"/>
      <c r="C24" s="294" t="s">
        <v>148</v>
      </c>
      <c r="D24" s="31"/>
      <c r="E24" s="31"/>
      <c r="F24" s="31"/>
      <c r="G24" s="31"/>
      <c r="H24" s="31"/>
      <c r="I24" s="82"/>
      <c r="J24" s="31"/>
      <c r="K24" s="31"/>
      <c r="L24" s="247"/>
      <c r="M24" s="64"/>
      <c r="N24" s="853" t="s">
        <v>147</v>
      </c>
      <c r="O24" s="853"/>
      <c r="P24" s="853"/>
      <c r="Q24" s="853"/>
      <c r="R24" s="853"/>
      <c r="S24" s="853"/>
      <c r="T24" s="853"/>
      <c r="U24" s="853"/>
      <c r="V24" s="853"/>
      <c r="W24" s="853"/>
      <c r="X24" s="853"/>
      <c r="Y24" s="853"/>
      <c r="Z24" s="853"/>
      <c r="AA24" s="853"/>
      <c r="AB24" s="853"/>
      <c r="AC24" s="853"/>
      <c r="AD24" s="295"/>
      <c r="AE24" s="296"/>
      <c r="AF24" s="295"/>
      <c r="AG24" s="114"/>
      <c r="AH24" s="114"/>
      <c r="AI24" s="114"/>
      <c r="AJ24" s="114"/>
      <c r="AK24" s="64"/>
      <c r="AL24" s="64"/>
      <c r="AM24" s="64"/>
      <c r="AN24" s="64"/>
      <c r="AO24" s="64"/>
      <c r="AP24" s="64"/>
      <c r="AQ24" s="10"/>
      <c r="AR24" s="10"/>
      <c r="AS24" s="10"/>
      <c r="AT24" s="10"/>
      <c r="AU24" s="10"/>
      <c r="AV24" s="10"/>
      <c r="AW24" s="289"/>
      <c r="AX24" s="289"/>
      <c r="AY24" s="289"/>
      <c r="AZ24" s="289"/>
      <c r="BA24" s="289"/>
      <c r="BB24" s="289"/>
    </row>
    <row r="25" spans="1:54" s="290" customFormat="1" ht="15">
      <c r="A25" s="289"/>
      <c r="B25" s="289"/>
      <c r="C25" s="294" t="s">
        <v>145</v>
      </c>
      <c r="D25" s="31"/>
      <c r="E25" s="31"/>
      <c r="F25" s="31"/>
      <c r="G25" s="31"/>
      <c r="H25" s="31"/>
      <c r="I25" s="82"/>
      <c r="J25" s="31"/>
      <c r="K25" s="31"/>
      <c r="L25" s="31"/>
      <c r="M25" s="82"/>
      <c r="N25" s="247"/>
      <c r="O25" s="247"/>
      <c r="P25" s="247"/>
      <c r="Q25" s="247"/>
      <c r="R25" s="247"/>
      <c r="S25" s="247"/>
      <c r="T25" s="247"/>
      <c r="U25" s="247"/>
      <c r="V25" s="64"/>
      <c r="W25" s="247"/>
      <c r="X25" s="247"/>
      <c r="Y25" s="247"/>
      <c r="Z25" s="247"/>
      <c r="AA25" s="247"/>
      <c r="AB25" s="247"/>
      <c r="AC25" s="247"/>
      <c r="AD25" s="31"/>
      <c r="AE25" s="82"/>
      <c r="AF25" s="82"/>
      <c r="AG25" s="114"/>
      <c r="AH25" s="114"/>
      <c r="AI25" s="114"/>
      <c r="AJ25" s="114"/>
      <c r="AK25" s="64"/>
      <c r="AL25" s="64"/>
      <c r="AM25" s="64"/>
      <c r="AN25" s="64"/>
      <c r="AO25" s="64"/>
      <c r="AP25" s="64"/>
      <c r="AQ25" s="10"/>
      <c r="AR25" s="10"/>
      <c r="AS25" s="10"/>
      <c r="AT25" s="10"/>
      <c r="AU25" s="10"/>
      <c r="AV25" s="10"/>
      <c r="AW25" s="289"/>
      <c r="AX25" s="289"/>
      <c r="AY25" s="289"/>
      <c r="AZ25" s="289"/>
      <c r="BA25" s="289"/>
      <c r="BB25" s="289"/>
    </row>
    <row r="26" spans="1:54" s="290" customFormat="1" ht="15">
      <c r="A26" s="289"/>
      <c r="B26" s="289"/>
      <c r="C26" s="294" t="s">
        <v>149</v>
      </c>
      <c r="D26" s="31"/>
      <c r="E26" s="31"/>
      <c r="F26" s="31"/>
      <c r="G26" s="31"/>
      <c r="H26" s="31"/>
      <c r="I26" s="82"/>
      <c r="J26" s="31"/>
      <c r="K26" s="31"/>
      <c r="L26" s="31"/>
      <c r="M26" s="82"/>
      <c r="N26" s="247"/>
      <c r="O26" s="247"/>
      <c r="P26" s="247"/>
      <c r="Q26" s="247"/>
      <c r="R26" s="247"/>
      <c r="S26" s="247"/>
      <c r="T26" s="247"/>
      <c r="U26" s="247"/>
      <c r="V26" s="64"/>
      <c r="W26" s="247"/>
      <c r="X26" s="247"/>
      <c r="Y26" s="247"/>
      <c r="Z26" s="247"/>
      <c r="AA26" s="247"/>
      <c r="AB26" s="247"/>
      <c r="AC26" s="247"/>
      <c r="AD26" s="31"/>
      <c r="AE26" s="82"/>
      <c r="AF26" s="82"/>
      <c r="AG26" s="114"/>
      <c r="AH26" s="114"/>
      <c r="AI26" s="114"/>
      <c r="AJ26" s="114"/>
      <c r="AK26" s="64"/>
      <c r="AL26" s="64"/>
      <c r="AM26" s="64"/>
      <c r="AN26" s="64"/>
      <c r="AO26" s="64"/>
      <c r="AP26" s="64"/>
      <c r="AQ26" s="10"/>
      <c r="AR26" s="10"/>
      <c r="AS26" s="10"/>
      <c r="AT26" s="10"/>
      <c r="AU26" s="10"/>
      <c r="AV26" s="10"/>
      <c r="AW26" s="289"/>
      <c r="AX26" s="289"/>
      <c r="AY26" s="289"/>
      <c r="AZ26" s="289"/>
      <c r="BA26" s="289"/>
      <c r="BB26" s="289"/>
    </row>
    <row r="27" spans="1:54" s="290" customFormat="1" ht="15">
      <c r="A27" s="289"/>
      <c r="B27" s="289"/>
      <c r="C27" s="294" t="s">
        <v>146</v>
      </c>
      <c r="D27" s="31"/>
      <c r="E27" s="31"/>
      <c r="F27" s="31"/>
      <c r="G27" s="31"/>
      <c r="H27" s="31"/>
      <c r="I27" s="82"/>
      <c r="J27" s="31"/>
      <c r="K27" s="31"/>
      <c r="L27" s="31"/>
      <c r="M27" s="82"/>
      <c r="N27" s="31"/>
      <c r="O27" s="31"/>
      <c r="P27" s="31"/>
      <c r="Q27" s="31"/>
      <c r="R27" s="31"/>
      <c r="S27" s="31"/>
      <c r="T27" s="31"/>
      <c r="U27" s="31"/>
      <c r="V27" s="82"/>
      <c r="W27" s="31"/>
      <c r="X27" s="247"/>
      <c r="Y27" s="31"/>
      <c r="Z27" s="31"/>
      <c r="AA27" s="31"/>
      <c r="AB27" s="31"/>
      <c r="AC27" s="31"/>
      <c r="AD27" s="31"/>
      <c r="AE27" s="82"/>
      <c r="AF27" s="82"/>
      <c r="AG27" s="114"/>
      <c r="AH27" s="114"/>
      <c r="AI27" s="114"/>
      <c r="AJ27" s="114"/>
      <c r="AK27" s="64"/>
      <c r="AL27" s="64"/>
      <c r="AM27" s="64"/>
      <c r="AN27" s="64"/>
      <c r="AO27" s="64"/>
      <c r="AP27" s="64"/>
      <c r="AQ27" s="10"/>
      <c r="AR27" s="10"/>
      <c r="AS27" s="10"/>
      <c r="AT27" s="10"/>
      <c r="AU27" s="10"/>
      <c r="AV27" s="10"/>
      <c r="AW27" s="289"/>
      <c r="AX27" s="289"/>
      <c r="AY27" s="289"/>
      <c r="AZ27" s="289"/>
      <c r="BA27" s="289"/>
      <c r="BB27" s="289"/>
    </row>
    <row r="28" spans="1:54" s="290" customFormat="1" ht="15">
      <c r="A28" s="289"/>
      <c r="B28" s="289"/>
      <c r="C28" s="294"/>
      <c r="D28" s="294"/>
      <c r="E28" s="31"/>
      <c r="F28" s="31"/>
      <c r="G28" s="31"/>
      <c r="H28" s="31"/>
      <c r="I28" s="82"/>
      <c r="J28" s="31"/>
      <c r="K28" s="31"/>
      <c r="L28" s="31"/>
      <c r="M28" s="82"/>
      <c r="N28" s="31"/>
      <c r="O28" s="31"/>
      <c r="P28" s="31"/>
      <c r="Q28" s="31"/>
      <c r="R28" s="31"/>
      <c r="S28" s="31"/>
      <c r="T28" s="31"/>
      <c r="U28" s="31"/>
      <c r="V28" s="82"/>
      <c r="W28" s="31"/>
      <c r="X28" s="31"/>
      <c r="Y28" s="31"/>
      <c r="Z28" s="31"/>
      <c r="AA28" s="31"/>
      <c r="AB28" s="31"/>
      <c r="AC28" s="31"/>
      <c r="AD28" s="31"/>
      <c r="AE28" s="82"/>
      <c r="AF28" s="82"/>
      <c r="AG28" s="114"/>
      <c r="AH28" s="114"/>
      <c r="AI28" s="114"/>
      <c r="AJ28" s="114"/>
      <c r="AK28" s="64"/>
      <c r="AL28" s="64"/>
      <c r="AM28" s="64"/>
      <c r="AN28" s="64"/>
      <c r="AO28" s="64"/>
      <c r="AP28" s="64"/>
      <c r="AQ28" s="10"/>
      <c r="AR28" s="10"/>
      <c r="AS28" s="10"/>
      <c r="AT28" s="10"/>
      <c r="AU28" s="10"/>
      <c r="AV28" s="10"/>
      <c r="AW28" s="289"/>
      <c r="AX28" s="289"/>
      <c r="AY28" s="289"/>
      <c r="AZ28" s="289"/>
      <c r="BA28" s="289"/>
      <c r="BB28" s="289"/>
    </row>
    <row r="29" spans="1:54" s="290" customFormat="1" ht="12.75">
      <c r="A29" s="289"/>
      <c r="B29" s="289"/>
      <c r="C29" s="247"/>
      <c r="D29" s="247"/>
      <c r="E29" s="247"/>
      <c r="F29" s="247"/>
      <c r="G29" s="247"/>
      <c r="H29" s="247"/>
      <c r="I29" s="64"/>
      <c r="J29" s="247"/>
      <c r="K29" s="247"/>
      <c r="L29" s="247"/>
      <c r="M29" s="64"/>
      <c r="N29" s="247"/>
      <c r="O29" s="247"/>
      <c r="P29" s="247"/>
      <c r="Q29" s="247"/>
      <c r="R29" s="247"/>
      <c r="S29" s="247"/>
      <c r="T29" s="247"/>
      <c r="U29" s="247"/>
      <c r="V29" s="64"/>
      <c r="W29" s="247"/>
      <c r="X29" s="247"/>
      <c r="Y29" s="247"/>
      <c r="Z29" s="247"/>
      <c r="AA29" s="247"/>
      <c r="AB29" s="247"/>
      <c r="AC29" s="247"/>
      <c r="AD29" s="247"/>
      <c r="AE29" s="64"/>
      <c r="AF29" s="114"/>
      <c r="AG29" s="114"/>
      <c r="AH29" s="114"/>
      <c r="AI29" s="114"/>
      <c r="AJ29" s="114"/>
      <c r="AK29" s="64"/>
      <c r="AL29" s="64"/>
      <c r="AM29" s="64"/>
      <c r="AN29" s="64"/>
      <c r="AO29" s="64"/>
      <c r="AP29" s="64"/>
      <c r="AQ29" s="10"/>
      <c r="AR29" s="10"/>
      <c r="AS29" s="10"/>
      <c r="AT29" s="10"/>
      <c r="AU29" s="10"/>
      <c r="AV29" s="10"/>
      <c r="AW29" s="289"/>
      <c r="AX29" s="289"/>
      <c r="AY29" s="289"/>
      <c r="AZ29" s="289"/>
      <c r="BA29" s="289"/>
      <c r="BB29" s="289"/>
    </row>
    <row r="30" spans="1:54" s="290" customFormat="1" ht="12.75">
      <c r="A30" s="289"/>
      <c r="B30" s="289"/>
      <c r="C30" s="247"/>
      <c r="D30" s="247"/>
      <c r="E30" s="247"/>
      <c r="F30" s="247"/>
      <c r="G30" s="247"/>
      <c r="H30" s="247"/>
      <c r="I30" s="64"/>
      <c r="J30" s="247"/>
      <c r="K30" s="247"/>
      <c r="L30" s="247"/>
      <c r="M30" s="64"/>
      <c r="N30" s="247"/>
      <c r="O30" s="247"/>
      <c r="P30" s="247"/>
      <c r="Q30" s="247"/>
      <c r="R30" s="247"/>
      <c r="S30" s="247"/>
      <c r="T30" s="247"/>
      <c r="U30" s="247"/>
      <c r="V30" s="64"/>
      <c r="W30" s="247"/>
      <c r="X30" s="247"/>
      <c r="Y30" s="247"/>
      <c r="Z30" s="247"/>
      <c r="AA30" s="247"/>
      <c r="AB30" s="247"/>
      <c r="AC30" s="247"/>
      <c r="AD30" s="247"/>
      <c r="AE30" s="64"/>
      <c r="AF30" s="114"/>
      <c r="AG30" s="114"/>
      <c r="AH30" s="114"/>
      <c r="AI30" s="114"/>
      <c r="AJ30" s="114"/>
      <c r="AK30" s="64"/>
      <c r="AL30" s="64"/>
      <c r="AM30" s="64"/>
      <c r="AN30" s="64"/>
      <c r="AO30" s="64"/>
      <c r="AP30" s="64"/>
      <c r="AQ30" s="10"/>
      <c r="AR30" s="10"/>
      <c r="AS30" s="10"/>
      <c r="AT30" s="10"/>
      <c r="AU30" s="10"/>
      <c r="AV30" s="10"/>
      <c r="AW30" s="289"/>
      <c r="AX30" s="289"/>
      <c r="AY30" s="289"/>
      <c r="AZ30" s="289"/>
      <c r="BA30" s="289"/>
      <c r="BB30" s="289"/>
    </row>
    <row r="31" spans="1:54" s="290" customFormat="1" ht="12.75">
      <c r="A31" s="289"/>
      <c r="B31" s="289"/>
      <c r="C31" s="247"/>
      <c r="D31" s="247"/>
      <c r="E31" s="247"/>
      <c r="F31" s="247"/>
      <c r="G31" s="247"/>
      <c r="H31" s="247"/>
      <c r="I31" s="64"/>
      <c r="J31" s="247"/>
      <c r="K31" s="247"/>
      <c r="L31" s="247"/>
      <c r="M31" s="64"/>
      <c r="N31" s="247"/>
      <c r="O31" s="247"/>
      <c r="P31" s="247"/>
      <c r="Q31" s="247"/>
      <c r="R31" s="247"/>
      <c r="S31" s="247"/>
      <c r="T31" s="247"/>
      <c r="U31" s="247"/>
      <c r="V31" s="64"/>
      <c r="W31" s="247"/>
      <c r="X31" s="247"/>
      <c r="Y31" s="247"/>
      <c r="Z31" s="247"/>
      <c r="AA31" s="247"/>
      <c r="AB31" s="247"/>
      <c r="AC31" s="247"/>
      <c r="AD31" s="247"/>
      <c r="AE31" s="64"/>
      <c r="AF31" s="114"/>
      <c r="AG31" s="114"/>
      <c r="AH31" s="114"/>
      <c r="AI31" s="114"/>
      <c r="AJ31" s="114"/>
      <c r="AK31" s="64"/>
      <c r="AL31" s="64"/>
      <c r="AM31" s="64"/>
      <c r="AN31" s="64"/>
      <c r="AO31" s="64"/>
      <c r="AP31" s="64"/>
      <c r="AQ31" s="10"/>
      <c r="AR31" s="10"/>
      <c r="AS31" s="10"/>
      <c r="AT31" s="10"/>
      <c r="AU31" s="10"/>
      <c r="AV31" s="10"/>
      <c r="AW31" s="289"/>
      <c r="AX31" s="289"/>
      <c r="AY31" s="289"/>
      <c r="AZ31" s="289"/>
      <c r="BA31" s="289"/>
      <c r="BB31" s="289"/>
    </row>
    <row r="32" spans="1:54" s="290" customFormat="1" ht="12.75">
      <c r="A32" s="289"/>
      <c r="B32" s="289"/>
      <c r="C32" s="247"/>
      <c r="D32" s="247"/>
      <c r="E32" s="247"/>
      <c r="F32" s="247"/>
      <c r="G32" s="247"/>
      <c r="H32" s="247"/>
      <c r="I32" s="64"/>
      <c r="J32" s="247"/>
      <c r="K32" s="247"/>
      <c r="L32" s="247"/>
      <c r="M32" s="64"/>
      <c r="N32" s="247"/>
      <c r="O32" s="247"/>
      <c r="P32" s="247"/>
      <c r="Q32" s="247"/>
      <c r="R32" s="247"/>
      <c r="S32" s="247"/>
      <c r="T32" s="247"/>
      <c r="U32" s="247"/>
      <c r="V32" s="64"/>
      <c r="W32" s="247"/>
      <c r="X32" s="247"/>
      <c r="Y32" s="247"/>
      <c r="Z32" s="247"/>
      <c r="AA32" s="247"/>
      <c r="AB32" s="247"/>
      <c r="AC32" s="247"/>
      <c r="AD32" s="247"/>
      <c r="AE32" s="64"/>
      <c r="AF32" s="114"/>
      <c r="AG32" s="114"/>
      <c r="AH32" s="114"/>
      <c r="AI32" s="114"/>
      <c r="AJ32" s="114"/>
      <c r="AK32" s="64"/>
      <c r="AL32" s="64"/>
      <c r="AM32" s="64"/>
      <c r="AN32" s="64"/>
      <c r="AO32" s="64"/>
      <c r="AP32" s="64"/>
      <c r="AQ32" s="10"/>
      <c r="AR32" s="10"/>
      <c r="AS32" s="10"/>
      <c r="AT32" s="10"/>
      <c r="AU32" s="10"/>
      <c r="AV32" s="10"/>
      <c r="AW32" s="289"/>
      <c r="AX32" s="289"/>
      <c r="AY32" s="289"/>
      <c r="AZ32" s="289"/>
      <c r="BA32" s="289"/>
      <c r="BB32" s="289"/>
    </row>
    <row r="33" spans="1:54" s="290" customFormat="1" ht="12.75">
      <c r="A33" s="289"/>
      <c r="B33" s="289"/>
      <c r="C33" s="247"/>
      <c r="D33" s="247"/>
      <c r="E33" s="247"/>
      <c r="F33" s="247"/>
      <c r="G33" s="247"/>
      <c r="H33" s="247"/>
      <c r="I33" s="64"/>
      <c r="J33" s="247"/>
      <c r="K33" s="247"/>
      <c r="L33" s="247"/>
      <c r="M33" s="64"/>
      <c r="N33" s="247"/>
      <c r="O33" s="247"/>
      <c r="P33" s="247"/>
      <c r="Q33" s="247"/>
      <c r="R33" s="247"/>
      <c r="S33" s="247"/>
      <c r="T33" s="247"/>
      <c r="U33" s="247"/>
      <c r="V33" s="64"/>
      <c r="W33" s="247"/>
      <c r="X33" s="247"/>
      <c r="Y33" s="247"/>
      <c r="Z33" s="247"/>
      <c r="AA33" s="247"/>
      <c r="AB33" s="247"/>
      <c r="AC33" s="247"/>
      <c r="AD33" s="247"/>
      <c r="AE33" s="64"/>
      <c r="AF33" s="114"/>
      <c r="AG33" s="114"/>
      <c r="AH33" s="114"/>
      <c r="AI33" s="114"/>
      <c r="AJ33" s="114"/>
      <c r="AK33" s="64"/>
      <c r="AL33" s="64"/>
      <c r="AM33" s="64"/>
      <c r="AN33" s="64"/>
      <c r="AO33" s="64"/>
      <c r="AP33" s="64"/>
      <c r="AQ33" s="10"/>
      <c r="AR33" s="10"/>
      <c r="AS33" s="10"/>
      <c r="AT33" s="10"/>
      <c r="AU33" s="10"/>
      <c r="AV33" s="10"/>
      <c r="AW33" s="289"/>
      <c r="AX33" s="289"/>
      <c r="AY33" s="289"/>
      <c r="AZ33" s="289"/>
      <c r="BA33" s="289"/>
      <c r="BB33" s="289"/>
    </row>
    <row r="34" spans="1:54" s="290" customFormat="1" ht="12.75">
      <c r="A34" s="289"/>
      <c r="B34" s="289"/>
      <c r="C34" s="247"/>
      <c r="D34" s="247"/>
      <c r="E34" s="247"/>
      <c r="F34" s="247"/>
      <c r="G34" s="247"/>
      <c r="H34" s="247"/>
      <c r="I34" s="64"/>
      <c r="J34" s="247"/>
      <c r="K34" s="247"/>
      <c r="L34" s="247"/>
      <c r="M34" s="64"/>
      <c r="N34" s="247"/>
      <c r="O34" s="247"/>
      <c r="P34" s="247"/>
      <c r="Q34" s="247"/>
      <c r="R34" s="247"/>
      <c r="S34" s="247"/>
      <c r="T34" s="247"/>
      <c r="U34" s="247"/>
      <c r="V34" s="64"/>
      <c r="W34" s="247"/>
      <c r="X34" s="247"/>
      <c r="Y34" s="247"/>
      <c r="Z34" s="247"/>
      <c r="AA34" s="247"/>
      <c r="AB34" s="247"/>
      <c r="AC34" s="247"/>
      <c r="AD34" s="247"/>
      <c r="AE34" s="64"/>
      <c r="AF34" s="114"/>
      <c r="AG34" s="114"/>
      <c r="AH34" s="114"/>
      <c r="AI34" s="114"/>
      <c r="AJ34" s="114"/>
      <c r="AK34" s="64"/>
      <c r="AL34" s="64"/>
      <c r="AM34" s="64"/>
      <c r="AN34" s="64"/>
      <c r="AO34" s="64"/>
      <c r="AP34" s="64"/>
      <c r="AQ34" s="10"/>
      <c r="AR34" s="10"/>
      <c r="AS34" s="10"/>
      <c r="AT34" s="10"/>
      <c r="AU34" s="10"/>
      <c r="AV34" s="10"/>
      <c r="AW34" s="289"/>
      <c r="AX34" s="289"/>
      <c r="AY34" s="289"/>
      <c r="AZ34" s="289"/>
      <c r="BA34" s="289"/>
      <c r="BB34" s="289"/>
    </row>
    <row r="35" spans="1:54" s="290" customFormat="1" ht="12.75">
      <c r="A35" s="289"/>
      <c r="B35" s="289"/>
      <c r="C35" s="247"/>
      <c r="D35" s="247"/>
      <c r="E35" s="247"/>
      <c r="F35" s="247"/>
      <c r="G35" s="247"/>
      <c r="H35" s="247"/>
      <c r="I35" s="64"/>
      <c r="J35" s="247"/>
      <c r="K35" s="247"/>
      <c r="L35" s="247"/>
      <c r="M35" s="64"/>
      <c r="N35" s="247"/>
      <c r="O35" s="247"/>
      <c r="P35" s="247"/>
      <c r="Q35" s="247"/>
      <c r="R35" s="247"/>
      <c r="S35" s="247"/>
      <c r="T35" s="247"/>
      <c r="U35" s="247"/>
      <c r="V35" s="64"/>
      <c r="W35" s="247"/>
      <c r="X35" s="247"/>
      <c r="Y35" s="247"/>
      <c r="Z35" s="247"/>
      <c r="AA35" s="247"/>
      <c r="AB35" s="247"/>
      <c r="AC35" s="247"/>
      <c r="AD35" s="247"/>
      <c r="AE35" s="64"/>
      <c r="AF35" s="114"/>
      <c r="AG35" s="114"/>
      <c r="AH35" s="114"/>
      <c r="AI35" s="114"/>
      <c r="AJ35" s="114"/>
      <c r="AK35" s="64"/>
      <c r="AL35" s="64"/>
      <c r="AM35" s="64"/>
      <c r="AN35" s="64"/>
      <c r="AO35" s="64"/>
      <c r="AP35" s="64"/>
      <c r="AQ35" s="10"/>
      <c r="AR35" s="10"/>
      <c r="AS35" s="10"/>
      <c r="AT35" s="10"/>
      <c r="AU35" s="10"/>
      <c r="AV35" s="10"/>
      <c r="AW35" s="289"/>
      <c r="AX35" s="289"/>
      <c r="AY35" s="289"/>
      <c r="AZ35" s="289"/>
      <c r="BA35" s="289"/>
      <c r="BB35" s="289"/>
    </row>
    <row r="36" spans="1:54" s="290" customFormat="1" ht="12.75">
      <c r="A36" s="289"/>
      <c r="B36" s="289"/>
      <c r="C36" s="247"/>
      <c r="D36" s="247"/>
      <c r="E36" s="247"/>
      <c r="F36" s="247"/>
      <c r="G36" s="247"/>
      <c r="H36" s="247"/>
      <c r="I36" s="64"/>
      <c r="J36" s="247"/>
      <c r="K36" s="247"/>
      <c r="L36" s="247"/>
      <c r="M36" s="64"/>
      <c r="N36" s="247"/>
      <c r="O36" s="247"/>
      <c r="P36" s="247"/>
      <c r="Q36" s="247"/>
      <c r="R36" s="247"/>
      <c r="S36" s="247"/>
      <c r="T36" s="247"/>
      <c r="U36" s="247"/>
      <c r="V36" s="64"/>
      <c r="W36" s="247"/>
      <c r="X36" s="247"/>
      <c r="Y36" s="247"/>
      <c r="Z36" s="247"/>
      <c r="AA36" s="247"/>
      <c r="AB36" s="247"/>
      <c r="AC36" s="247"/>
      <c r="AD36" s="247"/>
      <c r="AE36" s="64"/>
      <c r="AF36" s="114"/>
      <c r="AG36" s="114"/>
      <c r="AH36" s="114"/>
      <c r="AI36" s="114"/>
      <c r="AJ36" s="114"/>
      <c r="AK36" s="64"/>
      <c r="AL36" s="64"/>
      <c r="AM36" s="64"/>
      <c r="AN36" s="64"/>
      <c r="AO36" s="64"/>
      <c r="AP36" s="64"/>
      <c r="AQ36" s="10"/>
      <c r="AR36" s="10"/>
      <c r="AS36" s="10"/>
      <c r="AT36" s="10"/>
      <c r="AU36" s="10"/>
      <c r="AV36" s="10"/>
      <c r="AW36" s="289"/>
      <c r="AX36" s="289"/>
      <c r="AY36" s="289"/>
      <c r="AZ36" s="289"/>
      <c r="BA36" s="289"/>
      <c r="BB36" s="289"/>
    </row>
    <row r="37" spans="1:54" s="290" customFormat="1" ht="12.75">
      <c r="A37" s="289"/>
      <c r="B37" s="289"/>
      <c r="C37" s="247"/>
      <c r="D37" s="247"/>
      <c r="E37" s="247"/>
      <c r="F37" s="247"/>
      <c r="G37" s="247"/>
      <c r="H37" s="247"/>
      <c r="I37" s="64"/>
      <c r="J37" s="247"/>
      <c r="K37" s="247"/>
      <c r="L37" s="247"/>
      <c r="M37" s="64"/>
      <c r="N37" s="247"/>
      <c r="O37" s="247"/>
      <c r="P37" s="247"/>
      <c r="Q37" s="247"/>
      <c r="R37" s="247"/>
      <c r="S37" s="247"/>
      <c r="T37" s="247"/>
      <c r="U37" s="247"/>
      <c r="V37" s="64"/>
      <c r="W37" s="247"/>
      <c r="X37" s="247"/>
      <c r="Y37" s="247"/>
      <c r="Z37" s="247"/>
      <c r="AA37" s="247"/>
      <c r="AB37" s="247"/>
      <c r="AC37" s="247"/>
      <c r="AD37" s="247"/>
      <c r="AE37" s="64"/>
      <c r="AF37" s="114"/>
      <c r="AG37" s="114"/>
      <c r="AH37" s="114"/>
      <c r="AI37" s="114"/>
      <c r="AJ37" s="114"/>
      <c r="AK37" s="64"/>
      <c r="AL37" s="64"/>
      <c r="AM37" s="64"/>
      <c r="AN37" s="64"/>
      <c r="AO37" s="64"/>
      <c r="AP37" s="64"/>
      <c r="AQ37" s="10"/>
      <c r="AR37" s="10"/>
      <c r="AS37" s="10"/>
      <c r="AT37" s="10"/>
      <c r="AU37" s="10"/>
      <c r="AV37" s="10"/>
      <c r="AW37" s="289"/>
      <c r="AX37" s="289"/>
      <c r="AY37" s="289"/>
      <c r="AZ37" s="289"/>
      <c r="BA37" s="289"/>
      <c r="BB37" s="289"/>
    </row>
    <row r="38" spans="1:54" s="290" customFormat="1" ht="12.75">
      <c r="A38" s="289"/>
      <c r="B38" s="289"/>
      <c r="C38" s="247"/>
      <c r="D38" s="247"/>
      <c r="E38" s="247"/>
      <c r="F38" s="247"/>
      <c r="G38" s="247"/>
      <c r="H38" s="247"/>
      <c r="I38" s="64"/>
      <c r="J38" s="247"/>
      <c r="K38" s="247"/>
      <c r="L38" s="247"/>
      <c r="M38" s="64"/>
      <c r="N38" s="247"/>
      <c r="O38" s="247"/>
      <c r="P38" s="247"/>
      <c r="Q38" s="247"/>
      <c r="R38" s="247"/>
      <c r="S38" s="247"/>
      <c r="T38" s="247"/>
      <c r="U38" s="247"/>
      <c r="V38" s="64"/>
      <c r="W38" s="247"/>
      <c r="X38" s="247"/>
      <c r="Y38" s="247"/>
      <c r="Z38" s="247"/>
      <c r="AA38" s="247"/>
      <c r="AB38" s="247"/>
      <c r="AC38" s="247"/>
      <c r="AD38" s="247"/>
      <c r="AE38" s="64"/>
      <c r="AF38" s="114"/>
      <c r="AG38" s="114"/>
      <c r="AH38" s="114"/>
      <c r="AI38" s="114"/>
      <c r="AJ38" s="114"/>
      <c r="AK38" s="64"/>
      <c r="AL38" s="64"/>
      <c r="AM38" s="64"/>
      <c r="AN38" s="64"/>
      <c r="AO38" s="64"/>
      <c r="AP38" s="64"/>
      <c r="AQ38" s="10"/>
      <c r="AR38" s="10"/>
      <c r="AS38" s="10"/>
      <c r="AT38" s="10"/>
      <c r="AU38" s="10"/>
      <c r="AV38" s="10"/>
      <c r="AW38" s="289"/>
      <c r="AX38" s="289"/>
      <c r="AY38" s="289"/>
      <c r="AZ38" s="289"/>
      <c r="BA38" s="289"/>
      <c r="BB38" s="289"/>
    </row>
    <row r="39" spans="1:54" s="290" customFormat="1" ht="12.75">
      <c r="A39" s="289"/>
      <c r="B39" s="289"/>
      <c r="C39" s="247"/>
      <c r="D39" s="247"/>
      <c r="E39" s="247"/>
      <c r="F39" s="247"/>
      <c r="G39" s="247"/>
      <c r="H39" s="247"/>
      <c r="I39" s="64"/>
      <c r="J39" s="247"/>
      <c r="K39" s="247"/>
      <c r="L39" s="247"/>
      <c r="M39" s="64"/>
      <c r="N39" s="247"/>
      <c r="O39" s="247"/>
      <c r="P39" s="247"/>
      <c r="Q39" s="247"/>
      <c r="R39" s="247"/>
      <c r="S39" s="247"/>
      <c r="T39" s="247"/>
      <c r="U39" s="247"/>
      <c r="V39" s="64"/>
      <c r="W39" s="247"/>
      <c r="X39" s="247"/>
      <c r="Y39" s="247"/>
      <c r="Z39" s="247"/>
      <c r="AA39" s="247"/>
      <c r="AB39" s="247"/>
      <c r="AC39" s="247"/>
      <c r="AD39" s="247"/>
      <c r="AE39" s="64"/>
      <c r="AF39" s="114"/>
      <c r="AG39" s="114"/>
      <c r="AH39" s="114"/>
      <c r="AI39" s="114"/>
      <c r="AJ39" s="114"/>
      <c r="AK39" s="64"/>
      <c r="AL39" s="64"/>
      <c r="AM39" s="64"/>
      <c r="AN39" s="64"/>
      <c r="AO39" s="64"/>
      <c r="AP39" s="64"/>
      <c r="AQ39" s="10"/>
      <c r="AR39" s="10"/>
      <c r="AS39" s="10"/>
      <c r="AT39" s="10"/>
      <c r="AU39" s="10"/>
      <c r="AV39" s="10"/>
      <c r="AW39" s="289"/>
      <c r="AX39" s="289"/>
      <c r="AY39" s="289"/>
      <c r="AZ39" s="289"/>
      <c r="BA39" s="289"/>
      <c r="BB39" s="289"/>
    </row>
    <row r="40" spans="1:54" s="290" customFormat="1" ht="12.75">
      <c r="A40" s="289"/>
      <c r="B40" s="289"/>
      <c r="C40" s="247"/>
      <c r="D40" s="247"/>
      <c r="E40" s="247"/>
      <c r="F40" s="247"/>
      <c r="G40" s="247"/>
      <c r="H40" s="247"/>
      <c r="I40" s="64"/>
      <c r="J40" s="247"/>
      <c r="K40" s="247"/>
      <c r="L40" s="247"/>
      <c r="M40" s="64"/>
      <c r="N40" s="247"/>
      <c r="O40" s="247"/>
      <c r="P40" s="247"/>
      <c r="Q40" s="247"/>
      <c r="R40" s="247"/>
      <c r="S40" s="247"/>
      <c r="T40" s="247"/>
      <c r="U40" s="247"/>
      <c r="V40" s="64"/>
      <c r="W40" s="247"/>
      <c r="X40" s="247"/>
      <c r="Y40" s="247"/>
      <c r="Z40" s="247"/>
      <c r="AA40" s="247"/>
      <c r="AB40" s="247"/>
      <c r="AC40" s="247"/>
      <c r="AD40" s="247"/>
      <c r="AE40" s="64"/>
      <c r="AF40" s="114"/>
      <c r="AG40" s="114"/>
      <c r="AH40" s="114"/>
      <c r="AI40" s="114"/>
      <c r="AJ40" s="114"/>
      <c r="AK40" s="64"/>
      <c r="AL40" s="64"/>
      <c r="AM40" s="64"/>
      <c r="AN40" s="64"/>
      <c r="AO40" s="64"/>
      <c r="AP40" s="64"/>
      <c r="AQ40" s="10"/>
      <c r="AR40" s="10"/>
      <c r="AS40" s="10"/>
      <c r="AT40" s="10"/>
      <c r="AU40" s="10"/>
      <c r="AV40" s="10"/>
      <c r="AW40" s="289"/>
      <c r="AX40" s="289"/>
      <c r="AY40" s="289"/>
      <c r="AZ40" s="289"/>
      <c r="BA40" s="289"/>
      <c r="BB40" s="289"/>
    </row>
    <row r="41" spans="1:54" s="290" customFormat="1" ht="12.75">
      <c r="A41" s="289"/>
      <c r="B41" s="289"/>
      <c r="C41" s="247"/>
      <c r="D41" s="247"/>
      <c r="E41" s="247"/>
      <c r="F41" s="247"/>
      <c r="G41" s="247"/>
      <c r="H41" s="247"/>
      <c r="I41" s="64"/>
      <c r="J41" s="247"/>
      <c r="K41" s="247"/>
      <c r="L41" s="247"/>
      <c r="M41" s="64"/>
      <c r="N41" s="247"/>
      <c r="O41" s="247"/>
      <c r="P41" s="247"/>
      <c r="Q41" s="247"/>
      <c r="R41" s="247"/>
      <c r="S41" s="247"/>
      <c r="T41" s="247"/>
      <c r="U41" s="247"/>
      <c r="V41" s="64"/>
      <c r="W41" s="247"/>
      <c r="X41" s="247"/>
      <c r="Y41" s="247"/>
      <c r="Z41" s="247"/>
      <c r="AA41" s="247"/>
      <c r="AB41" s="247"/>
      <c r="AC41" s="247"/>
      <c r="AD41" s="247"/>
      <c r="AE41" s="64"/>
      <c r="AF41" s="114"/>
      <c r="AG41" s="114"/>
      <c r="AH41" s="114"/>
      <c r="AI41" s="114"/>
      <c r="AJ41" s="114"/>
      <c r="AK41" s="64"/>
      <c r="AL41" s="64"/>
      <c r="AM41" s="64"/>
      <c r="AN41" s="64"/>
      <c r="AO41" s="64"/>
      <c r="AP41" s="64"/>
      <c r="AQ41" s="10"/>
      <c r="AR41" s="10"/>
      <c r="AS41" s="10"/>
      <c r="AT41" s="10"/>
      <c r="AU41" s="10"/>
      <c r="AV41" s="10"/>
      <c r="AW41" s="289"/>
      <c r="AX41" s="289"/>
      <c r="AY41" s="289"/>
      <c r="AZ41" s="289"/>
      <c r="BA41" s="289"/>
      <c r="BB41" s="289"/>
    </row>
    <row r="42" spans="1:54" s="290" customFormat="1" ht="12.75">
      <c r="A42" s="289"/>
      <c r="B42" s="289"/>
      <c r="C42" s="247"/>
      <c r="D42" s="247"/>
      <c r="E42" s="247"/>
      <c r="F42" s="247"/>
      <c r="G42" s="247"/>
      <c r="H42" s="247"/>
      <c r="I42" s="64"/>
      <c r="J42" s="247"/>
      <c r="K42" s="247"/>
      <c r="L42" s="247"/>
      <c r="M42" s="64"/>
      <c r="N42" s="247"/>
      <c r="O42" s="247"/>
      <c r="P42" s="247"/>
      <c r="Q42" s="247"/>
      <c r="R42" s="247"/>
      <c r="S42" s="247"/>
      <c r="T42" s="247"/>
      <c r="U42" s="247"/>
      <c r="V42" s="64"/>
      <c r="W42" s="247"/>
      <c r="X42" s="247"/>
      <c r="Y42" s="247"/>
      <c r="Z42" s="247"/>
      <c r="AA42" s="247"/>
      <c r="AB42" s="247"/>
      <c r="AC42" s="247"/>
      <c r="AD42" s="247"/>
      <c r="AE42" s="64"/>
      <c r="AF42" s="114"/>
      <c r="AG42" s="114"/>
      <c r="AH42" s="114"/>
      <c r="AI42" s="114"/>
      <c r="AJ42" s="114"/>
      <c r="AK42" s="64"/>
      <c r="AL42" s="64"/>
      <c r="AM42" s="64"/>
      <c r="AN42" s="64"/>
      <c r="AO42" s="64"/>
      <c r="AP42" s="64"/>
      <c r="AQ42" s="10"/>
      <c r="AR42" s="10"/>
      <c r="AS42" s="10"/>
      <c r="AT42" s="10"/>
      <c r="AU42" s="10"/>
      <c r="AV42" s="10"/>
      <c r="AW42" s="289"/>
      <c r="AX42" s="289"/>
      <c r="AY42" s="289"/>
      <c r="AZ42" s="289"/>
      <c r="BA42" s="289"/>
      <c r="BB42" s="289"/>
    </row>
    <row r="43" spans="1:54" s="290" customFormat="1" ht="12.75">
      <c r="A43" s="289"/>
      <c r="B43" s="289"/>
      <c r="C43" s="247"/>
      <c r="D43" s="247"/>
      <c r="E43" s="247"/>
      <c r="F43" s="247"/>
      <c r="G43" s="247"/>
      <c r="H43" s="247"/>
      <c r="I43" s="64"/>
      <c r="J43" s="247"/>
      <c r="K43" s="247"/>
      <c r="L43" s="247"/>
      <c r="M43" s="64"/>
      <c r="N43" s="247"/>
      <c r="O43" s="247"/>
      <c r="P43" s="247"/>
      <c r="Q43" s="247"/>
      <c r="R43" s="247"/>
      <c r="S43" s="247"/>
      <c r="T43" s="247"/>
      <c r="U43" s="247"/>
      <c r="V43" s="64"/>
      <c r="W43" s="247"/>
      <c r="X43" s="247"/>
      <c r="Y43" s="247"/>
      <c r="Z43" s="247"/>
      <c r="AA43" s="247"/>
      <c r="AB43" s="247"/>
      <c r="AC43" s="247"/>
      <c r="AD43" s="247"/>
      <c r="AE43" s="64"/>
      <c r="AF43" s="114"/>
      <c r="AG43" s="114"/>
      <c r="AH43" s="114"/>
      <c r="AI43" s="114"/>
      <c r="AJ43" s="114"/>
      <c r="AK43" s="64"/>
      <c r="AL43" s="64"/>
      <c r="AM43" s="64"/>
      <c r="AN43" s="64"/>
      <c r="AO43" s="64"/>
      <c r="AP43" s="64"/>
      <c r="AQ43" s="10"/>
      <c r="AR43" s="10"/>
      <c r="AS43" s="10"/>
      <c r="AT43" s="10"/>
      <c r="AU43" s="10"/>
      <c r="AV43" s="10"/>
      <c r="AW43" s="289"/>
      <c r="AX43" s="289"/>
      <c r="AY43" s="289"/>
      <c r="AZ43" s="289"/>
      <c r="BA43" s="289"/>
      <c r="BB43" s="289"/>
    </row>
    <row r="44" spans="1:54" s="290" customFormat="1" ht="12.75">
      <c r="A44" s="289"/>
      <c r="B44" s="289"/>
      <c r="C44" s="247"/>
      <c r="D44" s="247"/>
      <c r="E44" s="247"/>
      <c r="F44" s="247"/>
      <c r="G44" s="247"/>
      <c r="H44" s="247"/>
      <c r="I44" s="64"/>
      <c r="J44" s="247"/>
      <c r="K44" s="247"/>
      <c r="L44" s="247"/>
      <c r="M44" s="64"/>
      <c r="N44" s="247"/>
      <c r="O44" s="247"/>
      <c r="P44" s="247"/>
      <c r="Q44" s="247"/>
      <c r="R44" s="247"/>
      <c r="S44" s="247"/>
      <c r="T44" s="247"/>
      <c r="U44" s="247"/>
      <c r="V44" s="64"/>
      <c r="W44" s="247"/>
      <c r="X44" s="247"/>
      <c r="Y44" s="247"/>
      <c r="Z44" s="247"/>
      <c r="AA44" s="247"/>
      <c r="AB44" s="247"/>
      <c r="AC44" s="247"/>
      <c r="AD44" s="247"/>
      <c r="AE44" s="64"/>
      <c r="AF44" s="114"/>
      <c r="AG44" s="114"/>
      <c r="AH44" s="114"/>
      <c r="AI44" s="114"/>
      <c r="AJ44" s="114"/>
      <c r="AK44" s="64"/>
      <c r="AL44" s="64"/>
      <c r="AM44" s="64"/>
      <c r="AN44" s="64"/>
      <c r="AO44" s="64"/>
      <c r="AP44" s="64"/>
      <c r="AQ44" s="10"/>
      <c r="AR44" s="10"/>
      <c r="AS44" s="10"/>
      <c r="AT44" s="10"/>
      <c r="AU44" s="10"/>
      <c r="AV44" s="10"/>
      <c r="AW44" s="289"/>
      <c r="AX44" s="289"/>
      <c r="AY44" s="289"/>
      <c r="AZ44" s="289"/>
      <c r="BA44" s="289"/>
      <c r="BB44" s="289"/>
    </row>
    <row r="45" spans="1:54" s="290" customFormat="1" ht="12.75">
      <c r="A45" s="289"/>
      <c r="B45" s="289"/>
      <c r="C45" s="247"/>
      <c r="D45" s="247"/>
      <c r="E45" s="247"/>
      <c r="F45" s="247"/>
      <c r="G45" s="247"/>
      <c r="H45" s="247"/>
      <c r="I45" s="64"/>
      <c r="J45" s="247"/>
      <c r="K45" s="247"/>
      <c r="L45" s="247"/>
      <c r="M45" s="64"/>
      <c r="N45" s="247"/>
      <c r="O45" s="247"/>
      <c r="P45" s="247"/>
      <c r="Q45" s="247"/>
      <c r="R45" s="247"/>
      <c r="S45" s="247"/>
      <c r="T45" s="247"/>
      <c r="U45" s="247"/>
      <c r="V45" s="64"/>
      <c r="W45" s="247"/>
      <c r="X45" s="247"/>
      <c r="Y45" s="247"/>
      <c r="Z45" s="247"/>
      <c r="AA45" s="247"/>
      <c r="AB45" s="247"/>
      <c r="AC45" s="247"/>
      <c r="AD45" s="247"/>
      <c r="AE45" s="64"/>
      <c r="AF45" s="114"/>
      <c r="AG45" s="114"/>
      <c r="AH45" s="114"/>
      <c r="AI45" s="114"/>
      <c r="AJ45" s="114"/>
      <c r="AK45" s="64"/>
      <c r="AL45" s="64"/>
      <c r="AM45" s="64"/>
      <c r="AN45" s="64"/>
      <c r="AO45" s="64"/>
      <c r="AP45" s="64"/>
      <c r="AQ45" s="10"/>
      <c r="AR45" s="10"/>
      <c r="AS45" s="10"/>
      <c r="AT45" s="10"/>
      <c r="AU45" s="10"/>
      <c r="AV45" s="10"/>
      <c r="AW45" s="289"/>
      <c r="AX45" s="289"/>
      <c r="AY45" s="289"/>
      <c r="AZ45" s="289"/>
      <c r="BA45" s="289"/>
      <c r="BB45" s="289"/>
    </row>
    <row r="46" spans="1:54" s="290" customFormat="1" ht="12.75">
      <c r="A46" s="289"/>
      <c r="B46" s="289"/>
      <c r="C46" s="247"/>
      <c r="D46" s="247"/>
      <c r="E46" s="247"/>
      <c r="F46" s="247"/>
      <c r="G46" s="247"/>
      <c r="H46" s="247"/>
      <c r="I46" s="64"/>
      <c r="J46" s="247"/>
      <c r="K46" s="247"/>
      <c r="L46" s="247"/>
      <c r="M46" s="64"/>
      <c r="N46" s="247"/>
      <c r="O46" s="247"/>
      <c r="P46" s="247"/>
      <c r="Q46" s="247"/>
      <c r="R46" s="247"/>
      <c r="S46" s="247"/>
      <c r="T46" s="247"/>
      <c r="U46" s="247"/>
      <c r="V46" s="64"/>
      <c r="W46" s="247"/>
      <c r="X46" s="247"/>
      <c r="Y46" s="247"/>
      <c r="Z46" s="247"/>
      <c r="AA46" s="247"/>
      <c r="AB46" s="247"/>
      <c r="AC46" s="247"/>
      <c r="AD46" s="247"/>
      <c r="AE46" s="64"/>
      <c r="AF46" s="114"/>
      <c r="AG46" s="114"/>
      <c r="AH46" s="114"/>
      <c r="AI46" s="114"/>
      <c r="AJ46" s="114"/>
      <c r="AK46" s="64"/>
      <c r="AL46" s="64"/>
      <c r="AM46" s="64"/>
      <c r="AN46" s="64"/>
      <c r="AO46" s="64"/>
      <c r="AP46" s="64"/>
      <c r="AQ46" s="10"/>
      <c r="AR46" s="10"/>
      <c r="AS46" s="10"/>
      <c r="AT46" s="10"/>
      <c r="AU46" s="10"/>
      <c r="AV46" s="10"/>
      <c r="AW46" s="289"/>
      <c r="AX46" s="289"/>
      <c r="AY46" s="289"/>
      <c r="AZ46" s="289"/>
      <c r="BA46" s="289"/>
      <c r="BB46" s="289"/>
    </row>
    <row r="47" spans="1:54" s="290" customFormat="1" ht="12.75">
      <c r="A47" s="289"/>
      <c r="B47" s="289"/>
      <c r="C47" s="247"/>
      <c r="D47" s="247"/>
      <c r="E47" s="247"/>
      <c r="F47" s="247"/>
      <c r="G47" s="247"/>
      <c r="H47" s="247"/>
      <c r="I47" s="64"/>
      <c r="J47" s="247"/>
      <c r="K47" s="247"/>
      <c r="L47" s="247"/>
      <c r="M47" s="64"/>
      <c r="N47" s="247"/>
      <c r="O47" s="247"/>
      <c r="P47" s="247"/>
      <c r="Q47" s="247"/>
      <c r="R47" s="247"/>
      <c r="S47" s="247"/>
      <c r="T47" s="247"/>
      <c r="U47" s="247"/>
      <c r="V47" s="64"/>
      <c r="W47" s="247"/>
      <c r="X47" s="247"/>
      <c r="Y47" s="247"/>
      <c r="Z47" s="247"/>
      <c r="AA47" s="247"/>
      <c r="AB47" s="247"/>
      <c r="AC47" s="247"/>
      <c r="AD47" s="247"/>
      <c r="AE47" s="64"/>
      <c r="AF47" s="114"/>
      <c r="AG47" s="114"/>
      <c r="AH47" s="114"/>
      <c r="AI47" s="114"/>
      <c r="AJ47" s="114"/>
      <c r="AK47" s="64"/>
      <c r="AL47" s="64"/>
      <c r="AM47" s="64"/>
      <c r="AN47" s="64"/>
      <c r="AO47" s="64"/>
      <c r="AP47" s="64"/>
      <c r="AQ47" s="10"/>
      <c r="AR47" s="10"/>
      <c r="AS47" s="10"/>
      <c r="AT47" s="10"/>
      <c r="AU47" s="10"/>
      <c r="AV47" s="10"/>
      <c r="AW47" s="289"/>
      <c r="AX47" s="289"/>
      <c r="AY47" s="289"/>
      <c r="AZ47" s="289"/>
      <c r="BA47" s="289"/>
      <c r="BB47" s="289"/>
    </row>
    <row r="48" spans="1:54" s="290" customFormat="1" ht="12.75">
      <c r="A48" s="289"/>
      <c r="B48" s="289"/>
      <c r="C48" s="247"/>
      <c r="D48" s="247"/>
      <c r="E48" s="247"/>
      <c r="F48" s="247"/>
      <c r="G48" s="247"/>
      <c r="H48" s="247"/>
      <c r="I48" s="64"/>
      <c r="J48" s="247"/>
      <c r="K48" s="247"/>
      <c r="L48" s="247"/>
      <c r="M48" s="64"/>
      <c r="N48" s="247"/>
      <c r="O48" s="247"/>
      <c r="P48" s="247"/>
      <c r="Q48" s="247"/>
      <c r="R48" s="247"/>
      <c r="S48" s="247"/>
      <c r="T48" s="247"/>
      <c r="U48" s="247"/>
      <c r="V48" s="64"/>
      <c r="W48" s="247"/>
      <c r="X48" s="247"/>
      <c r="Y48" s="247"/>
      <c r="Z48" s="247"/>
      <c r="AA48" s="247"/>
      <c r="AB48" s="247"/>
      <c r="AC48" s="247"/>
      <c r="AD48" s="247"/>
      <c r="AE48" s="64"/>
      <c r="AF48" s="114"/>
      <c r="AG48" s="114"/>
      <c r="AH48" s="114"/>
      <c r="AI48" s="114"/>
      <c r="AJ48" s="114"/>
      <c r="AK48" s="64"/>
      <c r="AL48" s="64"/>
      <c r="AM48" s="64"/>
      <c r="AN48" s="64"/>
      <c r="AO48" s="64"/>
      <c r="AP48" s="64"/>
      <c r="AQ48" s="10"/>
      <c r="AR48" s="10"/>
      <c r="AS48" s="10"/>
      <c r="AT48" s="10"/>
      <c r="AU48" s="10"/>
      <c r="AV48" s="10"/>
      <c r="AW48" s="289"/>
      <c r="AX48" s="289"/>
      <c r="AY48" s="289"/>
      <c r="AZ48" s="289"/>
      <c r="BA48" s="289"/>
      <c r="BB48" s="289"/>
    </row>
    <row r="49" spans="1:54" s="290" customFormat="1" ht="12.75">
      <c r="A49" s="289"/>
      <c r="B49" s="289"/>
      <c r="C49" s="247"/>
      <c r="D49" s="247"/>
      <c r="E49" s="247"/>
      <c r="F49" s="247"/>
      <c r="G49" s="247"/>
      <c r="H49" s="247"/>
      <c r="I49" s="64"/>
      <c r="J49" s="247"/>
      <c r="K49" s="247"/>
      <c r="L49" s="247"/>
      <c r="M49" s="64"/>
      <c r="N49" s="247"/>
      <c r="O49" s="247"/>
      <c r="P49" s="247"/>
      <c r="Q49" s="247"/>
      <c r="R49" s="247"/>
      <c r="S49" s="247"/>
      <c r="T49" s="247"/>
      <c r="U49" s="247"/>
      <c r="V49" s="64"/>
      <c r="W49" s="247"/>
      <c r="X49" s="247"/>
      <c r="Y49" s="247"/>
      <c r="Z49" s="247"/>
      <c r="AA49" s="247"/>
      <c r="AB49" s="247"/>
      <c r="AC49" s="247"/>
      <c r="AD49" s="247"/>
      <c r="AE49" s="64"/>
      <c r="AF49" s="114"/>
      <c r="AG49" s="114"/>
      <c r="AH49" s="114"/>
      <c r="AI49" s="114"/>
      <c r="AJ49" s="114"/>
      <c r="AK49" s="64"/>
      <c r="AL49" s="64"/>
      <c r="AM49" s="64"/>
      <c r="AN49" s="64"/>
      <c r="AO49" s="64"/>
      <c r="AP49" s="64"/>
      <c r="AQ49" s="10"/>
      <c r="AR49" s="10"/>
      <c r="AS49" s="10"/>
      <c r="AT49" s="10"/>
      <c r="AU49" s="10"/>
      <c r="AV49" s="10"/>
      <c r="AW49" s="289"/>
      <c r="AX49" s="289"/>
      <c r="AY49" s="289"/>
      <c r="AZ49" s="289"/>
      <c r="BA49" s="289"/>
      <c r="BB49" s="289"/>
    </row>
    <row r="50" spans="1:54" s="290" customFormat="1" ht="12.75">
      <c r="A50" s="289"/>
      <c r="B50" s="289"/>
      <c r="C50" s="247"/>
      <c r="D50" s="247"/>
      <c r="E50" s="247"/>
      <c r="F50" s="247"/>
      <c r="G50" s="247"/>
      <c r="H50" s="247"/>
      <c r="I50" s="64"/>
      <c r="J50" s="247"/>
      <c r="K50" s="247"/>
      <c r="L50" s="247"/>
      <c r="M50" s="64"/>
      <c r="N50" s="247"/>
      <c r="O50" s="247"/>
      <c r="P50" s="247"/>
      <c r="Q50" s="247"/>
      <c r="R50" s="247"/>
      <c r="S50" s="247"/>
      <c r="T50" s="247"/>
      <c r="U50" s="247"/>
      <c r="V50" s="64"/>
      <c r="W50" s="247"/>
      <c r="X50" s="247"/>
      <c r="Y50" s="247"/>
      <c r="Z50" s="247"/>
      <c r="AA50" s="247"/>
      <c r="AB50" s="247"/>
      <c r="AC50" s="247"/>
      <c r="AD50" s="247"/>
      <c r="AE50" s="64"/>
      <c r="AF50" s="114"/>
      <c r="AG50" s="114"/>
      <c r="AH50" s="114"/>
      <c r="AI50" s="114"/>
      <c r="AJ50" s="114"/>
      <c r="AK50" s="64"/>
      <c r="AL50" s="64"/>
      <c r="AM50" s="64"/>
      <c r="AN50" s="64"/>
      <c r="AO50" s="64"/>
      <c r="AP50" s="64"/>
      <c r="AQ50" s="10"/>
      <c r="AR50" s="10"/>
      <c r="AS50" s="10"/>
      <c r="AT50" s="10"/>
      <c r="AU50" s="10"/>
      <c r="AV50" s="10"/>
      <c r="AW50" s="289"/>
      <c r="AX50" s="289"/>
      <c r="AY50" s="289"/>
      <c r="AZ50" s="289"/>
      <c r="BA50" s="289"/>
      <c r="BB50" s="289"/>
    </row>
    <row r="51" spans="1:54" s="290" customFormat="1" ht="12.75">
      <c r="A51" s="289"/>
      <c r="B51" s="289"/>
      <c r="C51" s="247"/>
      <c r="D51" s="247"/>
      <c r="E51" s="247"/>
      <c r="F51" s="247"/>
      <c r="G51" s="247"/>
      <c r="H51" s="247"/>
      <c r="I51" s="64"/>
      <c r="J51" s="247"/>
      <c r="K51" s="247"/>
      <c r="L51" s="247"/>
      <c r="M51" s="64"/>
      <c r="N51" s="247"/>
      <c r="O51" s="247"/>
      <c r="P51" s="247"/>
      <c r="Q51" s="247"/>
      <c r="R51" s="247"/>
      <c r="S51" s="247"/>
      <c r="T51" s="247"/>
      <c r="U51" s="247"/>
      <c r="V51" s="64"/>
      <c r="W51" s="247"/>
      <c r="X51" s="247"/>
      <c r="Y51" s="247"/>
      <c r="Z51" s="247"/>
      <c r="AA51" s="247"/>
      <c r="AB51" s="247"/>
      <c r="AC51" s="247"/>
      <c r="AD51" s="247"/>
      <c r="AE51" s="64"/>
      <c r="AF51" s="114"/>
      <c r="AG51" s="114"/>
      <c r="AH51" s="114"/>
      <c r="AI51" s="114"/>
      <c r="AJ51" s="114"/>
      <c r="AK51" s="64"/>
      <c r="AL51" s="64"/>
      <c r="AM51" s="64"/>
      <c r="AN51" s="64"/>
      <c r="AO51" s="64"/>
      <c r="AP51" s="64"/>
      <c r="AQ51" s="10"/>
      <c r="AR51" s="10"/>
      <c r="AS51" s="10"/>
      <c r="AT51" s="10"/>
      <c r="AU51" s="10"/>
      <c r="AV51" s="10"/>
      <c r="AW51" s="289"/>
      <c r="AX51" s="289"/>
      <c r="AY51" s="289"/>
      <c r="AZ51" s="289"/>
      <c r="BA51" s="289"/>
      <c r="BB51" s="289"/>
    </row>
    <row r="52" spans="1:54" s="290" customFormat="1" ht="12.75">
      <c r="A52" s="289"/>
      <c r="B52" s="289"/>
      <c r="C52" s="247"/>
      <c r="D52" s="247"/>
      <c r="E52" s="247"/>
      <c r="F52" s="247"/>
      <c r="G52" s="247"/>
      <c r="H52" s="247"/>
      <c r="I52" s="64"/>
      <c r="J52" s="247"/>
      <c r="K52" s="247"/>
      <c r="L52" s="247"/>
      <c r="M52" s="64"/>
      <c r="N52" s="247"/>
      <c r="O52" s="247"/>
      <c r="P52" s="247"/>
      <c r="Q52" s="247"/>
      <c r="R52" s="247"/>
      <c r="S52" s="247"/>
      <c r="T52" s="247"/>
      <c r="U52" s="247"/>
      <c r="V52" s="64"/>
      <c r="W52" s="247"/>
      <c r="X52" s="247"/>
      <c r="Y52" s="247"/>
      <c r="Z52" s="247"/>
      <c r="AA52" s="247"/>
      <c r="AB52" s="247"/>
      <c r="AC52" s="247"/>
      <c r="AD52" s="247"/>
      <c r="AE52" s="64"/>
      <c r="AF52" s="114"/>
      <c r="AG52" s="114"/>
      <c r="AH52" s="114"/>
      <c r="AI52" s="114"/>
      <c r="AJ52" s="114"/>
      <c r="AK52" s="64"/>
      <c r="AL52" s="64"/>
      <c r="AM52" s="64"/>
      <c r="AN52" s="64"/>
      <c r="AO52" s="64"/>
      <c r="AP52" s="64"/>
      <c r="AQ52" s="10"/>
      <c r="AR52" s="10"/>
      <c r="AS52" s="10"/>
      <c r="AT52" s="10"/>
      <c r="AU52" s="10"/>
      <c r="AV52" s="10"/>
      <c r="AW52" s="289"/>
      <c r="AX52" s="289"/>
      <c r="AY52" s="289"/>
      <c r="AZ52" s="289"/>
      <c r="BA52" s="289"/>
      <c r="BB52" s="289"/>
    </row>
    <row r="53" spans="1:54" s="290" customFormat="1" ht="12.75">
      <c r="A53" s="289"/>
      <c r="B53" s="289"/>
      <c r="C53" s="247"/>
      <c r="D53" s="247"/>
      <c r="E53" s="247"/>
      <c r="F53" s="247"/>
      <c r="G53" s="247"/>
      <c r="H53" s="247"/>
      <c r="I53" s="64"/>
      <c r="J53" s="247"/>
      <c r="K53" s="247"/>
      <c r="L53" s="247"/>
      <c r="M53" s="64"/>
      <c r="N53" s="247"/>
      <c r="O53" s="247"/>
      <c r="P53" s="247"/>
      <c r="Q53" s="247"/>
      <c r="R53" s="247"/>
      <c r="S53" s="247"/>
      <c r="T53" s="247"/>
      <c r="U53" s="247"/>
      <c r="V53" s="64"/>
      <c r="W53" s="247"/>
      <c r="X53" s="247"/>
      <c r="Y53" s="247"/>
      <c r="Z53" s="247"/>
      <c r="AA53" s="247"/>
      <c r="AB53" s="247"/>
      <c r="AC53" s="247"/>
      <c r="AD53" s="247"/>
      <c r="AE53" s="64"/>
      <c r="AF53" s="114"/>
      <c r="AG53" s="114"/>
      <c r="AH53" s="114"/>
      <c r="AI53" s="114"/>
      <c r="AJ53" s="114"/>
      <c r="AK53" s="64"/>
      <c r="AL53" s="64"/>
      <c r="AM53" s="64"/>
      <c r="AN53" s="64"/>
      <c r="AO53" s="64"/>
      <c r="AP53" s="64"/>
      <c r="AQ53" s="10"/>
      <c r="AR53" s="10"/>
      <c r="AS53" s="10"/>
      <c r="AT53" s="10"/>
      <c r="AU53" s="10"/>
      <c r="AV53" s="10"/>
      <c r="AW53" s="289"/>
      <c r="AX53" s="289"/>
      <c r="AY53" s="289"/>
      <c r="AZ53" s="289"/>
      <c r="BA53" s="289"/>
      <c r="BB53" s="289"/>
    </row>
    <row r="54" spans="1:54" s="290" customFormat="1" ht="12.75">
      <c r="A54" s="289"/>
      <c r="B54" s="289"/>
      <c r="C54" s="247"/>
      <c r="D54" s="247"/>
      <c r="E54" s="247"/>
      <c r="F54" s="247"/>
      <c r="G54" s="247"/>
      <c r="H54" s="247"/>
      <c r="I54" s="64"/>
      <c r="J54" s="247"/>
      <c r="K54" s="247"/>
      <c r="L54" s="247"/>
      <c r="M54" s="64"/>
      <c r="N54" s="247"/>
      <c r="O54" s="247"/>
      <c r="P54" s="247"/>
      <c r="Q54" s="247"/>
      <c r="R54" s="247"/>
      <c r="S54" s="247"/>
      <c r="T54" s="247"/>
      <c r="U54" s="247"/>
      <c r="V54" s="64"/>
      <c r="W54" s="247"/>
      <c r="X54" s="247"/>
      <c r="Y54" s="247"/>
      <c r="Z54" s="247"/>
      <c r="AA54" s="247"/>
      <c r="AB54" s="247"/>
      <c r="AC54" s="247"/>
      <c r="AD54" s="247"/>
      <c r="AE54" s="64"/>
      <c r="AF54" s="114"/>
      <c r="AG54" s="114"/>
      <c r="AH54" s="114"/>
      <c r="AI54" s="114"/>
      <c r="AJ54" s="114"/>
      <c r="AK54" s="64"/>
      <c r="AL54" s="64"/>
      <c r="AM54" s="64"/>
      <c r="AN54" s="64"/>
      <c r="AO54" s="64"/>
      <c r="AP54" s="64"/>
      <c r="AQ54" s="10"/>
      <c r="AR54" s="10"/>
      <c r="AS54" s="10"/>
      <c r="AT54" s="10"/>
      <c r="AU54" s="10"/>
      <c r="AV54" s="10"/>
      <c r="AW54" s="289"/>
      <c r="AX54" s="289"/>
      <c r="AY54" s="289"/>
      <c r="AZ54" s="289"/>
      <c r="BA54" s="289"/>
      <c r="BB54" s="289"/>
    </row>
    <row r="55" spans="1:54" s="290" customFormat="1" ht="12.75">
      <c r="A55" s="289"/>
      <c r="B55" s="289"/>
      <c r="C55" s="247"/>
      <c r="D55" s="247"/>
      <c r="E55" s="247"/>
      <c r="F55" s="247"/>
      <c r="G55" s="247"/>
      <c r="H55" s="247"/>
      <c r="I55" s="64"/>
      <c r="J55" s="247"/>
      <c r="K55" s="247"/>
      <c r="L55" s="247"/>
      <c r="M55" s="64"/>
      <c r="N55" s="247"/>
      <c r="O55" s="247"/>
      <c r="P55" s="247"/>
      <c r="Q55" s="247"/>
      <c r="R55" s="247"/>
      <c r="S55" s="247"/>
      <c r="T55" s="247"/>
      <c r="U55" s="247"/>
      <c r="V55" s="64"/>
      <c r="W55" s="247"/>
      <c r="X55" s="247"/>
      <c r="Y55" s="247"/>
      <c r="Z55" s="247"/>
      <c r="AA55" s="247"/>
      <c r="AB55" s="247"/>
      <c r="AC55" s="247"/>
      <c r="AD55" s="247"/>
      <c r="AE55" s="64"/>
      <c r="AF55" s="114"/>
      <c r="AG55" s="114"/>
      <c r="AH55" s="114"/>
      <c r="AI55" s="114"/>
      <c r="AJ55" s="114"/>
      <c r="AK55" s="64"/>
      <c r="AL55" s="64"/>
      <c r="AM55" s="64"/>
      <c r="AN55" s="64"/>
      <c r="AO55" s="64"/>
      <c r="AP55" s="64"/>
      <c r="AQ55" s="10"/>
      <c r="AR55" s="10"/>
      <c r="AS55" s="10"/>
      <c r="AT55" s="10"/>
      <c r="AU55" s="10"/>
      <c r="AV55" s="10"/>
      <c r="AW55" s="289"/>
      <c r="AX55" s="289"/>
      <c r="AY55" s="289"/>
      <c r="AZ55" s="289"/>
      <c r="BA55" s="289"/>
      <c r="BB55" s="289"/>
    </row>
    <row r="56" spans="1:54" s="290" customFormat="1" ht="12.75">
      <c r="A56" s="289"/>
      <c r="B56" s="289"/>
      <c r="C56" s="247"/>
      <c r="D56" s="247"/>
      <c r="E56" s="247"/>
      <c r="F56" s="247"/>
      <c r="G56" s="247"/>
      <c r="H56" s="247"/>
      <c r="I56" s="64"/>
      <c r="J56" s="247"/>
      <c r="K56" s="247"/>
      <c r="L56" s="247"/>
      <c r="M56" s="64"/>
      <c r="N56" s="247"/>
      <c r="O56" s="247"/>
      <c r="P56" s="247"/>
      <c r="Q56" s="247"/>
      <c r="R56" s="247"/>
      <c r="S56" s="247"/>
      <c r="T56" s="247"/>
      <c r="U56" s="247"/>
      <c r="V56" s="64"/>
      <c r="W56" s="247"/>
      <c r="X56" s="247"/>
      <c r="Y56" s="247"/>
      <c r="Z56" s="247"/>
      <c r="AA56" s="247"/>
      <c r="AB56" s="247"/>
      <c r="AC56" s="247"/>
      <c r="AD56" s="247"/>
      <c r="AE56" s="64"/>
      <c r="AF56" s="114"/>
      <c r="AG56" s="114"/>
      <c r="AH56" s="114"/>
      <c r="AI56" s="114"/>
      <c r="AJ56" s="114"/>
      <c r="AK56" s="64"/>
      <c r="AL56" s="64"/>
      <c r="AM56" s="64"/>
      <c r="AN56" s="64"/>
      <c r="AO56" s="64"/>
      <c r="AP56" s="64"/>
      <c r="AQ56" s="10"/>
      <c r="AR56" s="10"/>
      <c r="AS56" s="10"/>
      <c r="AT56" s="10"/>
      <c r="AU56" s="10"/>
      <c r="AV56" s="10"/>
      <c r="AW56" s="289"/>
      <c r="AX56" s="289"/>
      <c r="AY56" s="289"/>
      <c r="AZ56" s="289"/>
      <c r="BA56" s="289"/>
      <c r="BB56" s="289"/>
    </row>
    <row r="57" spans="1:54" s="290" customFormat="1" ht="12.75">
      <c r="A57" s="289"/>
      <c r="B57" s="289"/>
      <c r="C57" s="247"/>
      <c r="D57" s="247"/>
      <c r="E57" s="247"/>
      <c r="F57" s="247"/>
      <c r="G57" s="247"/>
      <c r="H57" s="247"/>
      <c r="I57" s="64"/>
      <c r="J57" s="247"/>
      <c r="K57" s="247"/>
      <c r="L57" s="247"/>
      <c r="M57" s="64"/>
      <c r="N57" s="247"/>
      <c r="O57" s="247"/>
      <c r="P57" s="247"/>
      <c r="Q57" s="247"/>
      <c r="R57" s="247"/>
      <c r="S57" s="247"/>
      <c r="T57" s="247"/>
      <c r="U57" s="247"/>
      <c r="V57" s="64"/>
      <c r="W57" s="247"/>
      <c r="X57" s="247"/>
      <c r="Y57" s="247"/>
      <c r="Z57" s="247"/>
      <c r="AA57" s="247"/>
      <c r="AB57" s="247"/>
      <c r="AC57" s="247"/>
      <c r="AD57" s="247"/>
      <c r="AE57" s="64"/>
      <c r="AF57" s="114"/>
      <c r="AG57" s="114"/>
      <c r="AH57" s="114"/>
      <c r="AI57" s="114"/>
      <c r="AJ57" s="114"/>
      <c r="AK57" s="64"/>
      <c r="AL57" s="64"/>
      <c r="AM57" s="64"/>
      <c r="AN57" s="64"/>
      <c r="AO57" s="64"/>
      <c r="AP57" s="64"/>
      <c r="AQ57" s="10"/>
      <c r="AR57" s="10"/>
      <c r="AS57" s="10"/>
      <c r="AT57" s="10"/>
      <c r="AU57" s="10"/>
      <c r="AV57" s="10"/>
      <c r="AW57" s="289"/>
      <c r="AX57" s="289"/>
      <c r="AY57" s="289"/>
      <c r="AZ57" s="289"/>
      <c r="BA57" s="289"/>
      <c r="BB57" s="289"/>
    </row>
    <row r="58" spans="1:54" s="290" customFormat="1" ht="12.75">
      <c r="A58" s="289"/>
      <c r="B58" s="289"/>
      <c r="C58" s="247"/>
      <c r="D58" s="247"/>
      <c r="E58" s="247"/>
      <c r="F58" s="247"/>
      <c r="G58" s="247"/>
      <c r="H58" s="247"/>
      <c r="I58" s="64"/>
      <c r="J58" s="247"/>
      <c r="K58" s="247"/>
      <c r="L58" s="247"/>
      <c r="M58" s="64"/>
      <c r="N58" s="247"/>
      <c r="O58" s="247"/>
      <c r="P58" s="247"/>
      <c r="Q58" s="247"/>
      <c r="R58" s="247"/>
      <c r="S58" s="247"/>
      <c r="T58" s="247"/>
      <c r="U58" s="247"/>
      <c r="V58" s="64"/>
      <c r="W58" s="247"/>
      <c r="X58" s="247"/>
      <c r="Y58" s="247"/>
      <c r="Z58" s="247"/>
      <c r="AA58" s="247"/>
      <c r="AB58" s="247"/>
      <c r="AC58" s="247"/>
      <c r="AD58" s="247"/>
      <c r="AE58" s="64"/>
      <c r="AF58" s="114"/>
      <c r="AG58" s="114"/>
      <c r="AH58" s="114"/>
      <c r="AI58" s="114"/>
      <c r="AJ58" s="114"/>
      <c r="AK58" s="64"/>
      <c r="AL58" s="64"/>
      <c r="AM58" s="64"/>
      <c r="AN58" s="64"/>
      <c r="AO58" s="64"/>
      <c r="AP58" s="64"/>
      <c r="AQ58" s="10"/>
      <c r="AR58" s="10"/>
      <c r="AS58" s="10"/>
      <c r="AT58" s="10"/>
      <c r="AU58" s="10"/>
      <c r="AV58" s="10"/>
      <c r="AW58" s="289"/>
      <c r="AX58" s="289"/>
      <c r="AY58" s="289"/>
      <c r="AZ58" s="289"/>
      <c r="BA58" s="289"/>
      <c r="BB58" s="289"/>
    </row>
    <row r="59" spans="1:54" s="290" customFormat="1" ht="12.75">
      <c r="A59" s="289"/>
      <c r="B59" s="289"/>
      <c r="C59" s="247"/>
      <c r="D59" s="247"/>
      <c r="E59" s="247"/>
      <c r="F59" s="247"/>
      <c r="G59" s="247"/>
      <c r="H59" s="247"/>
      <c r="I59" s="64"/>
      <c r="J59" s="247"/>
      <c r="K59" s="247"/>
      <c r="L59" s="247"/>
      <c r="M59" s="64"/>
      <c r="N59" s="247"/>
      <c r="O59" s="247"/>
      <c r="P59" s="247"/>
      <c r="Q59" s="247"/>
      <c r="R59" s="247"/>
      <c r="S59" s="247"/>
      <c r="T59" s="247"/>
      <c r="U59" s="247"/>
      <c r="V59" s="64"/>
      <c r="W59" s="247"/>
      <c r="X59" s="247"/>
      <c r="Y59" s="247"/>
      <c r="Z59" s="247"/>
      <c r="AA59" s="247"/>
      <c r="AB59" s="247"/>
      <c r="AC59" s="247"/>
      <c r="AD59" s="247"/>
      <c r="AE59" s="64"/>
      <c r="AF59" s="114"/>
      <c r="AG59" s="114"/>
      <c r="AH59" s="114"/>
      <c r="AI59" s="114"/>
      <c r="AJ59" s="114"/>
      <c r="AK59" s="64"/>
      <c r="AL59" s="64"/>
      <c r="AM59" s="64"/>
      <c r="AN59" s="64"/>
      <c r="AO59" s="64"/>
      <c r="AP59" s="64"/>
      <c r="AQ59" s="10"/>
      <c r="AR59" s="10"/>
      <c r="AS59" s="10"/>
      <c r="AT59" s="10"/>
      <c r="AU59" s="10"/>
      <c r="AV59" s="10"/>
      <c r="AW59" s="289"/>
      <c r="AX59" s="289"/>
      <c r="AY59" s="289"/>
      <c r="AZ59" s="289"/>
      <c r="BA59" s="289"/>
      <c r="BB59" s="289"/>
    </row>
    <row r="60" spans="1:54" s="290" customFormat="1" ht="12.75">
      <c r="A60" s="289"/>
      <c r="B60" s="289"/>
      <c r="C60" s="247"/>
      <c r="D60" s="247"/>
      <c r="E60" s="247"/>
      <c r="F60" s="247"/>
      <c r="G60" s="247"/>
      <c r="H60" s="247"/>
      <c r="I60" s="64"/>
      <c r="J60" s="247"/>
      <c r="K60" s="247"/>
      <c r="L60" s="247"/>
      <c r="M60" s="64"/>
      <c r="N60" s="247"/>
      <c r="O60" s="247"/>
      <c r="P60" s="247"/>
      <c r="Q60" s="247"/>
      <c r="R60" s="247"/>
      <c r="S60" s="247"/>
      <c r="T60" s="247"/>
      <c r="U60" s="247"/>
      <c r="V60" s="64"/>
      <c r="W60" s="247"/>
      <c r="X60" s="247"/>
      <c r="Y60" s="247"/>
      <c r="Z60" s="247"/>
      <c r="AA60" s="247"/>
      <c r="AB60" s="247"/>
      <c r="AC60" s="247"/>
      <c r="AD60" s="247"/>
      <c r="AE60" s="64"/>
      <c r="AF60" s="114"/>
      <c r="AG60" s="114"/>
      <c r="AH60" s="114"/>
      <c r="AI60" s="114"/>
      <c r="AJ60" s="114"/>
      <c r="AK60" s="64"/>
      <c r="AL60" s="64"/>
      <c r="AM60" s="64"/>
      <c r="AN60" s="64"/>
      <c r="AO60" s="64"/>
      <c r="AP60" s="64"/>
      <c r="AQ60" s="10"/>
      <c r="AR60" s="10"/>
      <c r="AS60" s="10"/>
      <c r="AT60" s="10"/>
      <c r="AU60" s="10"/>
      <c r="AV60" s="10"/>
      <c r="AW60" s="289"/>
      <c r="AX60" s="289"/>
      <c r="AY60" s="289"/>
      <c r="AZ60" s="289"/>
      <c r="BA60" s="289"/>
      <c r="BB60" s="289"/>
    </row>
    <row r="61" spans="1:54" s="290" customFormat="1" ht="12.75">
      <c r="A61" s="289"/>
      <c r="B61" s="289"/>
      <c r="C61" s="247"/>
      <c r="D61" s="247"/>
      <c r="E61" s="247"/>
      <c r="F61" s="247"/>
      <c r="G61" s="247"/>
      <c r="H61" s="247"/>
      <c r="I61" s="64"/>
      <c r="J61" s="247"/>
      <c r="K61" s="247"/>
      <c r="L61" s="247"/>
      <c r="M61" s="64"/>
      <c r="N61" s="247"/>
      <c r="O61" s="247"/>
      <c r="P61" s="247"/>
      <c r="Q61" s="247"/>
      <c r="R61" s="247"/>
      <c r="S61" s="247"/>
      <c r="T61" s="247"/>
      <c r="U61" s="247"/>
      <c r="V61" s="64"/>
      <c r="W61" s="247"/>
      <c r="X61" s="247"/>
      <c r="Y61" s="247"/>
      <c r="Z61" s="247"/>
      <c r="AA61" s="247"/>
      <c r="AB61" s="247"/>
      <c r="AC61" s="247"/>
      <c r="AD61" s="247"/>
      <c r="AE61" s="64"/>
      <c r="AF61" s="114"/>
      <c r="AG61" s="114"/>
      <c r="AH61" s="114"/>
      <c r="AI61" s="114"/>
      <c r="AJ61" s="114"/>
      <c r="AK61" s="64"/>
      <c r="AL61" s="64"/>
      <c r="AM61" s="64"/>
      <c r="AN61" s="64"/>
      <c r="AO61" s="64"/>
      <c r="AP61" s="64"/>
      <c r="AQ61" s="10"/>
      <c r="AR61" s="10"/>
      <c r="AS61" s="10"/>
      <c r="AT61" s="10"/>
      <c r="AU61" s="10"/>
      <c r="AV61" s="10"/>
      <c r="AW61" s="289"/>
      <c r="AX61" s="289"/>
      <c r="AY61" s="289"/>
      <c r="AZ61" s="289"/>
      <c r="BA61" s="289"/>
      <c r="BB61" s="289"/>
    </row>
    <row r="62" spans="1:54" s="290" customFormat="1" ht="12.75">
      <c r="A62" s="289"/>
      <c r="B62" s="289"/>
      <c r="C62" s="247"/>
      <c r="D62" s="247"/>
      <c r="E62" s="247"/>
      <c r="F62" s="247"/>
      <c r="G62" s="247"/>
      <c r="H62" s="247"/>
      <c r="I62" s="64"/>
      <c r="J62" s="247"/>
      <c r="K62" s="247"/>
      <c r="L62" s="247"/>
      <c r="M62" s="64"/>
      <c r="N62" s="247"/>
      <c r="O62" s="247"/>
      <c r="P62" s="247"/>
      <c r="Q62" s="247"/>
      <c r="R62" s="247"/>
      <c r="S62" s="247"/>
      <c r="T62" s="247"/>
      <c r="U62" s="247"/>
      <c r="V62" s="64"/>
      <c r="W62" s="247"/>
      <c r="X62" s="247"/>
      <c r="Y62" s="247"/>
      <c r="Z62" s="247"/>
      <c r="AA62" s="247"/>
      <c r="AB62" s="247"/>
      <c r="AC62" s="247"/>
      <c r="AD62" s="247"/>
      <c r="AE62" s="64"/>
      <c r="AF62" s="114"/>
      <c r="AG62" s="114"/>
      <c r="AH62" s="114"/>
      <c r="AI62" s="114"/>
      <c r="AJ62" s="114"/>
      <c r="AK62" s="64"/>
      <c r="AL62" s="64"/>
      <c r="AM62" s="64"/>
      <c r="AN62" s="64"/>
      <c r="AO62" s="64"/>
      <c r="AP62" s="64"/>
      <c r="AQ62" s="10"/>
      <c r="AR62" s="10"/>
      <c r="AS62" s="10"/>
      <c r="AT62" s="10"/>
      <c r="AU62" s="10"/>
      <c r="AV62" s="10"/>
      <c r="AW62" s="289"/>
      <c r="AX62" s="289"/>
      <c r="AY62" s="289"/>
      <c r="AZ62" s="289"/>
      <c r="BA62" s="289"/>
      <c r="BB62" s="289"/>
    </row>
    <row r="63" spans="1:54" s="290" customFormat="1" ht="12.75">
      <c r="A63" s="289"/>
      <c r="B63" s="289"/>
      <c r="C63" s="247"/>
      <c r="D63" s="247"/>
      <c r="E63" s="247"/>
      <c r="F63" s="247"/>
      <c r="G63" s="247"/>
      <c r="H63" s="247"/>
      <c r="I63" s="64"/>
      <c r="J63" s="247"/>
      <c r="K63" s="247"/>
      <c r="L63" s="247"/>
      <c r="M63" s="64"/>
      <c r="N63" s="247"/>
      <c r="O63" s="247"/>
      <c r="P63" s="247"/>
      <c r="Q63" s="247"/>
      <c r="R63" s="247"/>
      <c r="S63" s="247"/>
      <c r="T63" s="247"/>
      <c r="U63" s="247"/>
      <c r="V63" s="64"/>
      <c r="W63" s="247"/>
      <c r="X63" s="247"/>
      <c r="Y63" s="247"/>
      <c r="Z63" s="247"/>
      <c r="AA63" s="247"/>
      <c r="AB63" s="247"/>
      <c r="AC63" s="247"/>
      <c r="AD63" s="247"/>
      <c r="AE63" s="64"/>
      <c r="AF63" s="114"/>
      <c r="AG63" s="114"/>
      <c r="AH63" s="114"/>
      <c r="AI63" s="114"/>
      <c r="AJ63" s="114"/>
      <c r="AK63" s="64"/>
      <c r="AL63" s="64"/>
      <c r="AM63" s="64"/>
      <c r="AN63" s="64"/>
      <c r="AO63" s="64"/>
      <c r="AP63" s="64"/>
      <c r="AQ63" s="10"/>
      <c r="AR63" s="10"/>
      <c r="AS63" s="10"/>
      <c r="AT63" s="10"/>
      <c r="AU63" s="10"/>
      <c r="AV63" s="10"/>
      <c r="AW63" s="289"/>
      <c r="AX63" s="289"/>
      <c r="AY63" s="289"/>
      <c r="AZ63" s="289"/>
      <c r="BA63" s="289"/>
      <c r="BB63" s="289"/>
    </row>
    <row r="64" spans="1:54" s="290" customFormat="1" ht="12.75">
      <c r="A64" s="289"/>
      <c r="B64" s="289"/>
      <c r="C64" s="247"/>
      <c r="D64" s="247"/>
      <c r="E64" s="247"/>
      <c r="F64" s="247"/>
      <c r="G64" s="247"/>
      <c r="H64" s="247"/>
      <c r="I64" s="64"/>
      <c r="J64" s="247"/>
      <c r="K64" s="247"/>
      <c r="L64" s="247"/>
      <c r="M64" s="64"/>
      <c r="N64" s="247"/>
      <c r="O64" s="247"/>
      <c r="P64" s="247"/>
      <c r="Q64" s="247"/>
      <c r="R64" s="247"/>
      <c r="S64" s="247"/>
      <c r="T64" s="247"/>
      <c r="U64" s="247"/>
      <c r="V64" s="64"/>
      <c r="W64" s="247"/>
      <c r="X64" s="247"/>
      <c r="Y64" s="247"/>
      <c r="Z64" s="247"/>
      <c r="AA64" s="247"/>
      <c r="AB64" s="247"/>
      <c r="AC64" s="247"/>
      <c r="AD64" s="247"/>
      <c r="AE64" s="64"/>
      <c r="AF64" s="114"/>
      <c r="AG64" s="114"/>
      <c r="AH64" s="114"/>
      <c r="AI64" s="114"/>
      <c r="AJ64" s="114"/>
      <c r="AK64" s="64"/>
      <c r="AL64" s="64"/>
      <c r="AM64" s="64"/>
      <c r="AN64" s="64"/>
      <c r="AO64" s="64"/>
      <c r="AP64" s="64"/>
      <c r="AQ64" s="10"/>
      <c r="AR64" s="10"/>
      <c r="AS64" s="10"/>
      <c r="AT64" s="10"/>
      <c r="AU64" s="10"/>
      <c r="AV64" s="10"/>
      <c r="AW64" s="289"/>
      <c r="AX64" s="289"/>
      <c r="AY64" s="289"/>
      <c r="AZ64" s="289"/>
      <c r="BA64" s="289"/>
      <c r="BB64" s="289"/>
    </row>
    <row r="65" spans="1:54" s="290" customFormat="1" ht="12.75">
      <c r="A65" s="289"/>
      <c r="B65" s="289"/>
      <c r="C65" s="247"/>
      <c r="D65" s="247"/>
      <c r="E65" s="247"/>
      <c r="F65" s="247"/>
      <c r="G65" s="247"/>
      <c r="H65" s="247"/>
      <c r="I65" s="64"/>
      <c r="J65" s="247"/>
      <c r="K65" s="247"/>
      <c r="L65" s="247"/>
      <c r="M65" s="64"/>
      <c r="N65" s="247"/>
      <c r="O65" s="247"/>
      <c r="P65" s="247"/>
      <c r="Q65" s="247"/>
      <c r="R65" s="247"/>
      <c r="S65" s="247"/>
      <c r="T65" s="247"/>
      <c r="U65" s="247"/>
      <c r="V65" s="64"/>
      <c r="W65" s="247"/>
      <c r="X65" s="247"/>
      <c r="Y65" s="247"/>
      <c r="Z65" s="247"/>
      <c r="AA65" s="247"/>
      <c r="AB65" s="247"/>
      <c r="AC65" s="247"/>
      <c r="AD65" s="247"/>
      <c r="AE65" s="64"/>
      <c r="AF65" s="114"/>
      <c r="AG65" s="114"/>
      <c r="AH65" s="114"/>
      <c r="AI65" s="114"/>
      <c r="AJ65" s="114"/>
      <c r="AK65" s="64"/>
      <c r="AL65" s="64"/>
      <c r="AM65" s="64"/>
      <c r="AN65" s="64"/>
      <c r="AO65" s="64"/>
      <c r="AP65" s="64"/>
      <c r="AQ65" s="10"/>
      <c r="AR65" s="10"/>
      <c r="AS65" s="10"/>
      <c r="AT65" s="10"/>
      <c r="AU65" s="10"/>
      <c r="AV65" s="10"/>
      <c r="AW65" s="289"/>
      <c r="AX65" s="289"/>
      <c r="AY65" s="289"/>
      <c r="AZ65" s="289"/>
      <c r="BA65" s="289"/>
      <c r="BB65" s="289"/>
    </row>
    <row r="66" spans="1:54" s="290" customFormat="1" ht="12.75">
      <c r="A66" s="289"/>
      <c r="B66" s="289"/>
      <c r="C66" s="247"/>
      <c r="D66" s="247"/>
      <c r="E66" s="247"/>
      <c r="F66" s="247"/>
      <c r="G66" s="247"/>
      <c r="H66" s="247"/>
      <c r="I66" s="64"/>
      <c r="J66" s="247"/>
      <c r="K66" s="247"/>
      <c r="L66" s="247"/>
      <c r="M66" s="64"/>
      <c r="N66" s="247"/>
      <c r="O66" s="247"/>
      <c r="P66" s="247"/>
      <c r="Q66" s="247"/>
      <c r="R66" s="247"/>
      <c r="S66" s="247"/>
      <c r="T66" s="247"/>
      <c r="U66" s="247"/>
      <c r="V66" s="64"/>
      <c r="W66" s="247"/>
      <c r="X66" s="247"/>
      <c r="Y66" s="247"/>
      <c r="Z66" s="247"/>
      <c r="AA66" s="247"/>
      <c r="AB66" s="247"/>
      <c r="AC66" s="247"/>
      <c r="AD66" s="247"/>
      <c r="AE66" s="64"/>
      <c r="AF66" s="114"/>
      <c r="AG66" s="114"/>
      <c r="AH66" s="114"/>
      <c r="AI66" s="114"/>
      <c r="AJ66" s="114"/>
      <c r="AK66" s="64"/>
      <c r="AL66" s="64"/>
      <c r="AM66" s="64"/>
      <c r="AN66" s="64"/>
      <c r="AO66" s="64"/>
      <c r="AP66" s="64"/>
      <c r="AQ66" s="10"/>
      <c r="AR66" s="10"/>
      <c r="AS66" s="10"/>
      <c r="AT66" s="10"/>
      <c r="AU66" s="10"/>
      <c r="AV66" s="10"/>
      <c r="AW66" s="289"/>
      <c r="AX66" s="289"/>
      <c r="AY66" s="289"/>
      <c r="AZ66" s="289"/>
      <c r="BA66" s="289"/>
      <c r="BB66" s="289"/>
    </row>
    <row r="67" spans="1:54" s="290" customFormat="1" ht="12.75">
      <c r="A67" s="289"/>
      <c r="B67" s="289"/>
      <c r="C67" s="247"/>
      <c r="D67" s="247"/>
      <c r="E67" s="247"/>
      <c r="F67" s="247"/>
      <c r="G67" s="247"/>
      <c r="H67" s="247"/>
      <c r="I67" s="64"/>
      <c r="J67" s="247"/>
      <c r="K67" s="247"/>
      <c r="L67" s="247"/>
      <c r="M67" s="64"/>
      <c r="N67" s="247"/>
      <c r="O67" s="247"/>
      <c r="P67" s="247"/>
      <c r="Q67" s="247"/>
      <c r="R67" s="247"/>
      <c r="S67" s="247"/>
      <c r="T67" s="247"/>
      <c r="U67" s="247"/>
      <c r="V67" s="64"/>
      <c r="W67" s="247"/>
      <c r="X67" s="247"/>
      <c r="Y67" s="247"/>
      <c r="Z67" s="247"/>
      <c r="AA67" s="247"/>
      <c r="AB67" s="247"/>
      <c r="AC67" s="247"/>
      <c r="AD67" s="247"/>
      <c r="AE67" s="64"/>
      <c r="AF67" s="114"/>
      <c r="AG67" s="114"/>
      <c r="AH67" s="114"/>
      <c r="AI67" s="114"/>
      <c r="AJ67" s="114"/>
      <c r="AK67" s="64"/>
      <c r="AL67" s="64"/>
      <c r="AM67" s="64"/>
      <c r="AN67" s="64"/>
      <c r="AO67" s="64"/>
      <c r="AP67" s="64"/>
      <c r="AQ67" s="10"/>
      <c r="AR67" s="10"/>
      <c r="AS67" s="10"/>
      <c r="AT67" s="10"/>
      <c r="AU67" s="10"/>
      <c r="AV67" s="10"/>
      <c r="AW67" s="289"/>
      <c r="AX67" s="289"/>
      <c r="AY67" s="289"/>
      <c r="AZ67" s="289"/>
      <c r="BA67" s="289"/>
      <c r="BB67" s="289"/>
    </row>
    <row r="68" spans="1:54" s="290" customFormat="1" ht="12.75">
      <c r="A68" s="289"/>
      <c r="B68" s="289"/>
      <c r="C68" s="247"/>
      <c r="D68" s="247"/>
      <c r="E68" s="247"/>
      <c r="F68" s="247"/>
      <c r="G68" s="247"/>
      <c r="H68" s="247"/>
      <c r="I68" s="64"/>
      <c r="J68" s="247"/>
      <c r="K68" s="247"/>
      <c r="L68" s="247"/>
      <c r="M68" s="64"/>
      <c r="N68" s="247"/>
      <c r="O68" s="247"/>
      <c r="P68" s="247"/>
      <c r="Q68" s="247"/>
      <c r="R68" s="247"/>
      <c r="S68" s="247"/>
      <c r="T68" s="247"/>
      <c r="U68" s="247"/>
      <c r="V68" s="64"/>
      <c r="W68" s="247"/>
      <c r="X68" s="247"/>
      <c r="Y68" s="247"/>
      <c r="Z68" s="247"/>
      <c r="AA68" s="247"/>
      <c r="AB68" s="247"/>
      <c r="AC68" s="247"/>
      <c r="AD68" s="247"/>
      <c r="AE68" s="64"/>
      <c r="AF68" s="114"/>
      <c r="AG68" s="114"/>
      <c r="AH68" s="114"/>
      <c r="AI68" s="114"/>
      <c r="AJ68" s="114"/>
      <c r="AK68" s="64"/>
      <c r="AL68" s="64"/>
      <c r="AM68" s="64"/>
      <c r="AN68" s="64"/>
      <c r="AO68" s="64"/>
      <c r="AP68" s="64"/>
      <c r="AQ68" s="10"/>
      <c r="AR68" s="10"/>
      <c r="AS68" s="10"/>
      <c r="AT68" s="10"/>
      <c r="AU68" s="10"/>
      <c r="AV68" s="10"/>
      <c r="AW68" s="289"/>
      <c r="AX68" s="289"/>
      <c r="AY68" s="289"/>
      <c r="AZ68" s="289"/>
      <c r="BA68" s="289"/>
      <c r="BB68" s="289"/>
    </row>
    <row r="69" spans="1:54" s="290" customFormat="1" ht="12.75">
      <c r="A69" s="289"/>
      <c r="B69" s="289"/>
      <c r="C69" s="247"/>
      <c r="D69" s="247"/>
      <c r="E69" s="247"/>
      <c r="F69" s="247"/>
      <c r="G69" s="247"/>
      <c r="H69" s="247"/>
      <c r="I69" s="64"/>
      <c r="J69" s="247"/>
      <c r="K69" s="247"/>
      <c r="L69" s="247"/>
      <c r="M69" s="64"/>
      <c r="N69" s="247"/>
      <c r="O69" s="247"/>
      <c r="P69" s="247"/>
      <c r="Q69" s="247"/>
      <c r="R69" s="247"/>
      <c r="S69" s="247"/>
      <c r="T69" s="247"/>
      <c r="U69" s="247"/>
      <c r="V69" s="64"/>
      <c r="W69" s="247"/>
      <c r="X69" s="247"/>
      <c r="Y69" s="247"/>
      <c r="Z69" s="247"/>
      <c r="AA69" s="247"/>
      <c r="AB69" s="247"/>
      <c r="AC69" s="247"/>
      <c r="AD69" s="247"/>
      <c r="AE69" s="64"/>
      <c r="AF69" s="114"/>
      <c r="AG69" s="114"/>
      <c r="AH69" s="114"/>
      <c r="AI69" s="114"/>
      <c r="AJ69" s="114"/>
      <c r="AK69" s="64"/>
      <c r="AL69" s="64"/>
      <c r="AM69" s="64"/>
      <c r="AN69" s="64"/>
      <c r="AO69" s="64"/>
      <c r="AP69" s="64"/>
      <c r="AQ69" s="10"/>
      <c r="AR69" s="10"/>
      <c r="AS69" s="10"/>
      <c r="AT69" s="10"/>
      <c r="AU69" s="10"/>
      <c r="AV69" s="10"/>
      <c r="AW69" s="289"/>
      <c r="AX69" s="289"/>
      <c r="AY69" s="289"/>
      <c r="AZ69" s="289"/>
      <c r="BA69" s="289"/>
      <c r="BB69" s="289"/>
    </row>
    <row r="70" spans="1:54" s="290" customFormat="1" ht="12.75">
      <c r="A70" s="289"/>
      <c r="B70" s="289"/>
      <c r="C70" s="247"/>
      <c r="D70" s="247"/>
      <c r="E70" s="247"/>
      <c r="F70" s="247"/>
      <c r="G70" s="247"/>
      <c r="H70" s="247"/>
      <c r="I70" s="64"/>
      <c r="J70" s="247"/>
      <c r="K70" s="247"/>
      <c r="L70" s="247"/>
      <c r="M70" s="64"/>
      <c r="N70" s="247"/>
      <c r="O70" s="247"/>
      <c r="P70" s="247"/>
      <c r="Q70" s="247"/>
      <c r="R70" s="247"/>
      <c r="S70" s="247"/>
      <c r="T70" s="247"/>
      <c r="U70" s="247"/>
      <c r="V70" s="64"/>
      <c r="W70" s="247"/>
      <c r="X70" s="247"/>
      <c r="Y70" s="247"/>
      <c r="Z70" s="247"/>
      <c r="AA70" s="247"/>
      <c r="AB70" s="247"/>
      <c r="AC70" s="247"/>
      <c r="AD70" s="247"/>
      <c r="AE70" s="64"/>
      <c r="AF70" s="114"/>
      <c r="AG70" s="114"/>
      <c r="AH70" s="114"/>
      <c r="AI70" s="114"/>
      <c r="AJ70" s="114"/>
      <c r="AK70" s="64"/>
      <c r="AL70" s="64"/>
      <c r="AM70" s="64"/>
      <c r="AN70" s="64"/>
      <c r="AO70" s="64"/>
      <c r="AP70" s="64"/>
      <c r="AQ70" s="10"/>
      <c r="AR70" s="10"/>
      <c r="AS70" s="10"/>
      <c r="AT70" s="10"/>
      <c r="AU70" s="10"/>
      <c r="AV70" s="10"/>
      <c r="AW70" s="289"/>
      <c r="AX70" s="289"/>
      <c r="AY70" s="289"/>
      <c r="AZ70" s="289"/>
      <c r="BA70" s="289"/>
      <c r="BB70" s="289"/>
    </row>
    <row r="71" spans="1:54" s="290" customFormat="1" ht="12.75">
      <c r="A71" s="289"/>
      <c r="B71" s="289"/>
      <c r="C71" s="247"/>
      <c r="D71" s="247"/>
      <c r="E71" s="247"/>
      <c r="F71" s="247"/>
      <c r="G71" s="247"/>
      <c r="H71" s="247"/>
      <c r="I71" s="64"/>
      <c r="J71" s="247"/>
      <c r="K71" s="247"/>
      <c r="L71" s="247"/>
      <c r="M71" s="64"/>
      <c r="N71" s="247"/>
      <c r="O71" s="247"/>
      <c r="P71" s="247"/>
      <c r="Q71" s="247"/>
      <c r="R71" s="247"/>
      <c r="S71" s="247"/>
      <c r="T71" s="247"/>
      <c r="U71" s="247"/>
      <c r="V71" s="64"/>
      <c r="W71" s="247"/>
      <c r="X71" s="247"/>
      <c r="Y71" s="247"/>
      <c r="Z71" s="247"/>
      <c r="AA71" s="247"/>
      <c r="AB71" s="247"/>
      <c r="AC71" s="247"/>
      <c r="AD71" s="247"/>
      <c r="AE71" s="64"/>
      <c r="AF71" s="114"/>
      <c r="AG71" s="114"/>
      <c r="AH71" s="114"/>
      <c r="AI71" s="114"/>
      <c r="AJ71" s="114"/>
      <c r="AK71" s="64"/>
      <c r="AL71" s="64"/>
      <c r="AM71" s="64"/>
      <c r="AN71" s="64"/>
      <c r="AO71" s="64"/>
      <c r="AP71" s="64"/>
      <c r="AQ71" s="10"/>
      <c r="AR71" s="10"/>
      <c r="AS71" s="10"/>
      <c r="AT71" s="10"/>
      <c r="AU71" s="10"/>
      <c r="AV71" s="10"/>
      <c r="AW71" s="289"/>
      <c r="AX71" s="289"/>
      <c r="AY71" s="289"/>
      <c r="AZ71" s="289"/>
      <c r="BA71" s="289"/>
      <c r="BB71" s="289"/>
    </row>
    <row r="72" spans="1:54" s="290" customFormat="1" ht="12.75">
      <c r="A72" s="289"/>
      <c r="B72" s="289"/>
      <c r="C72" s="247"/>
      <c r="D72" s="247"/>
      <c r="E72" s="247"/>
      <c r="F72" s="247"/>
      <c r="G72" s="247"/>
      <c r="H72" s="247"/>
      <c r="I72" s="64"/>
      <c r="J72" s="247"/>
      <c r="K72" s="247"/>
      <c r="L72" s="247"/>
      <c r="M72" s="64"/>
      <c r="N72" s="247"/>
      <c r="O72" s="247"/>
      <c r="P72" s="247"/>
      <c r="Q72" s="247"/>
      <c r="R72" s="247"/>
      <c r="S72" s="247"/>
      <c r="T72" s="247"/>
      <c r="U72" s="247"/>
      <c r="V72" s="64"/>
      <c r="W72" s="247"/>
      <c r="X72" s="247"/>
      <c r="Y72" s="247"/>
      <c r="Z72" s="247"/>
      <c r="AA72" s="247"/>
      <c r="AB72" s="247"/>
      <c r="AC72" s="247"/>
      <c r="AD72" s="247"/>
      <c r="AE72" s="64"/>
      <c r="AF72" s="114"/>
      <c r="AG72" s="114"/>
      <c r="AH72" s="114"/>
      <c r="AI72" s="114"/>
      <c r="AJ72" s="114"/>
      <c r="AK72" s="64"/>
      <c r="AL72" s="64"/>
      <c r="AM72" s="64"/>
      <c r="AN72" s="64"/>
      <c r="AO72" s="64"/>
      <c r="AP72" s="64"/>
      <c r="AQ72" s="10"/>
      <c r="AR72" s="10"/>
      <c r="AS72" s="10"/>
      <c r="AT72" s="10"/>
      <c r="AU72" s="10"/>
      <c r="AV72" s="10"/>
      <c r="AW72" s="289"/>
      <c r="AX72" s="289"/>
      <c r="AY72" s="289"/>
      <c r="AZ72" s="289"/>
      <c r="BA72" s="289"/>
      <c r="BB72" s="289"/>
    </row>
    <row r="73" spans="7:42" ht="12.75">
      <c r="G73" s="247"/>
      <c r="AK73" s="64"/>
      <c r="AL73" s="64"/>
      <c r="AM73" s="64"/>
      <c r="AN73" s="64"/>
      <c r="AO73" s="64"/>
      <c r="AP73" s="64"/>
    </row>
    <row r="74" spans="7:42" ht="12.75">
      <c r="G74" s="247"/>
      <c r="AK74" s="64"/>
      <c r="AL74" s="64"/>
      <c r="AM74" s="64"/>
      <c r="AN74" s="64"/>
      <c r="AO74" s="64"/>
      <c r="AP74" s="64"/>
    </row>
    <row r="75" spans="7:42" ht="12.75">
      <c r="G75" s="247"/>
      <c r="AK75" s="64"/>
      <c r="AL75" s="64"/>
      <c r="AM75" s="64"/>
      <c r="AN75" s="64"/>
      <c r="AO75" s="64"/>
      <c r="AP75" s="64"/>
    </row>
    <row r="76" spans="7:42" ht="12.75">
      <c r="G76" s="247"/>
      <c r="AK76" s="64"/>
      <c r="AL76" s="64"/>
      <c r="AM76" s="64"/>
      <c r="AN76" s="64"/>
      <c r="AO76" s="64"/>
      <c r="AP76" s="64"/>
    </row>
    <row r="77" spans="7:42" ht="12.75">
      <c r="G77" s="247"/>
      <c r="AK77" s="64"/>
      <c r="AL77" s="64"/>
      <c r="AM77" s="64"/>
      <c r="AN77" s="64"/>
      <c r="AO77" s="64"/>
      <c r="AP77" s="64"/>
    </row>
    <row r="78" spans="7:42" ht="12.75">
      <c r="G78" s="247"/>
      <c r="AK78" s="64"/>
      <c r="AL78" s="64"/>
      <c r="AM78" s="64"/>
      <c r="AN78" s="64"/>
      <c r="AO78" s="64"/>
      <c r="AP78" s="64"/>
    </row>
    <row r="79" spans="7:42" ht="12.75">
      <c r="G79" s="247"/>
      <c r="AK79" s="64"/>
      <c r="AL79" s="64"/>
      <c r="AM79" s="64"/>
      <c r="AN79" s="64"/>
      <c r="AO79" s="64"/>
      <c r="AP79" s="64"/>
    </row>
    <row r="80" spans="7:42" ht="12.75">
      <c r="G80" s="247"/>
      <c r="AK80" s="64"/>
      <c r="AL80" s="64"/>
      <c r="AM80" s="64"/>
      <c r="AN80" s="64"/>
      <c r="AO80" s="64"/>
      <c r="AP80" s="64"/>
    </row>
    <row r="81" spans="7:42" ht="12.75">
      <c r="G81" s="247"/>
      <c r="AK81" s="64"/>
      <c r="AL81" s="64"/>
      <c r="AM81" s="64"/>
      <c r="AN81" s="64"/>
      <c r="AO81" s="64"/>
      <c r="AP81" s="64"/>
    </row>
    <row r="82" spans="7:42" ht="12.75">
      <c r="G82" s="247"/>
      <c r="AK82" s="64"/>
      <c r="AL82" s="64"/>
      <c r="AM82" s="64"/>
      <c r="AN82" s="64"/>
      <c r="AO82" s="64"/>
      <c r="AP82" s="64"/>
    </row>
    <row r="83" spans="7:42" ht="12.75">
      <c r="G83" s="247"/>
      <c r="AK83" s="64"/>
      <c r="AL83" s="64"/>
      <c r="AM83" s="64"/>
      <c r="AN83" s="64"/>
      <c r="AO83" s="64"/>
      <c r="AP83" s="64"/>
    </row>
    <row r="84" spans="7:42" ht="12.75">
      <c r="G84" s="247"/>
      <c r="AK84" s="64"/>
      <c r="AL84" s="64"/>
      <c r="AM84" s="64"/>
      <c r="AN84" s="64"/>
      <c r="AO84" s="64"/>
      <c r="AP84" s="64"/>
    </row>
    <row r="85" spans="7:42" ht="12.75">
      <c r="G85" s="247"/>
      <c r="AK85" s="64"/>
      <c r="AL85" s="64"/>
      <c r="AM85" s="64"/>
      <c r="AN85" s="64"/>
      <c r="AO85" s="64"/>
      <c r="AP85" s="64"/>
    </row>
    <row r="86" spans="7:42" ht="12.75">
      <c r="G86" s="247"/>
      <c r="AK86" s="64"/>
      <c r="AL86" s="64"/>
      <c r="AM86" s="64"/>
      <c r="AN86" s="64"/>
      <c r="AO86" s="64"/>
      <c r="AP86" s="64"/>
    </row>
    <row r="87" spans="7:42" ht="12.75">
      <c r="G87" s="247"/>
      <c r="AK87" s="64"/>
      <c r="AL87" s="64"/>
      <c r="AM87" s="64"/>
      <c r="AN87" s="64"/>
      <c r="AO87" s="64"/>
      <c r="AP87" s="64"/>
    </row>
    <row r="88" spans="7:42" ht="12.75">
      <c r="G88" s="247"/>
      <c r="AK88" s="64"/>
      <c r="AL88" s="64"/>
      <c r="AM88" s="64"/>
      <c r="AN88" s="64"/>
      <c r="AO88" s="64"/>
      <c r="AP88" s="64"/>
    </row>
    <row r="89" spans="7:42" ht="12.75">
      <c r="G89" s="247"/>
      <c r="AK89" s="64"/>
      <c r="AL89" s="64"/>
      <c r="AM89" s="64"/>
      <c r="AN89" s="64"/>
      <c r="AO89" s="64"/>
      <c r="AP89" s="64"/>
    </row>
    <row r="90" spans="7:42" ht="12.75">
      <c r="G90" s="247"/>
      <c r="AK90" s="64"/>
      <c r="AL90" s="64"/>
      <c r="AM90" s="64"/>
      <c r="AN90" s="64"/>
      <c r="AO90" s="64"/>
      <c r="AP90" s="64"/>
    </row>
    <row r="91" spans="7:42" ht="12.75">
      <c r="G91" s="247"/>
      <c r="AK91" s="64"/>
      <c r="AL91" s="64"/>
      <c r="AM91" s="64"/>
      <c r="AN91" s="64"/>
      <c r="AO91" s="64"/>
      <c r="AP91" s="64"/>
    </row>
    <row r="92" spans="7:42" ht="12.75">
      <c r="G92" s="247"/>
      <c r="AK92" s="64"/>
      <c r="AL92" s="64"/>
      <c r="AM92" s="64"/>
      <c r="AN92" s="64"/>
      <c r="AO92" s="64"/>
      <c r="AP92" s="64"/>
    </row>
    <row r="93" spans="7:42" ht="12.75">
      <c r="G93" s="247"/>
      <c r="AK93" s="64"/>
      <c r="AL93" s="64"/>
      <c r="AM93" s="64"/>
      <c r="AN93" s="64"/>
      <c r="AO93" s="64"/>
      <c r="AP93" s="64"/>
    </row>
    <row r="94" spans="7:42" ht="12.75">
      <c r="G94" s="247"/>
      <c r="AK94" s="64"/>
      <c r="AL94" s="64"/>
      <c r="AM94" s="64"/>
      <c r="AN94" s="64"/>
      <c r="AO94" s="64"/>
      <c r="AP94" s="64"/>
    </row>
    <row r="95" spans="7:42" ht="12.75">
      <c r="G95" s="247"/>
      <c r="AK95" s="64"/>
      <c r="AL95" s="64"/>
      <c r="AM95" s="64"/>
      <c r="AN95" s="64"/>
      <c r="AO95" s="64"/>
      <c r="AP95" s="64"/>
    </row>
    <row r="96" spans="7:42" ht="12.75">
      <c r="G96" s="247"/>
      <c r="AK96" s="64"/>
      <c r="AL96" s="64"/>
      <c r="AM96" s="64"/>
      <c r="AN96" s="64"/>
      <c r="AO96" s="64"/>
      <c r="AP96" s="64"/>
    </row>
    <row r="97" spans="7:42" ht="12.75">
      <c r="G97" s="247"/>
      <c r="AK97" s="64"/>
      <c r="AL97" s="64"/>
      <c r="AM97" s="64"/>
      <c r="AN97" s="64"/>
      <c r="AO97" s="64"/>
      <c r="AP97" s="64"/>
    </row>
    <row r="98" spans="37:42" ht="12.75">
      <c r="AK98" s="64"/>
      <c r="AL98" s="64"/>
      <c r="AM98" s="64"/>
      <c r="AN98" s="64"/>
      <c r="AO98" s="64"/>
      <c r="AP98" s="64"/>
    </row>
    <row r="99" spans="37:42" ht="12.75">
      <c r="AK99" s="64"/>
      <c r="AL99" s="64"/>
      <c r="AM99" s="64"/>
      <c r="AN99" s="64"/>
      <c r="AO99" s="64"/>
      <c r="AP99" s="64"/>
    </row>
    <row r="100" spans="37:42" ht="12.75">
      <c r="AK100" s="64"/>
      <c r="AL100" s="64"/>
      <c r="AM100" s="64"/>
      <c r="AN100" s="64"/>
      <c r="AO100" s="64"/>
      <c r="AP100" s="64"/>
    </row>
    <row r="101" spans="37:42" ht="12.75">
      <c r="AK101" s="64"/>
      <c r="AL101" s="64"/>
      <c r="AM101" s="64"/>
      <c r="AN101" s="64"/>
      <c r="AO101" s="64"/>
      <c r="AP101" s="64"/>
    </row>
  </sheetData>
  <sheetProtection/>
  <mergeCells count="20">
    <mergeCell ref="N24:AC24"/>
    <mergeCell ref="F7:I8"/>
    <mergeCell ref="J7:M8"/>
    <mergeCell ref="R8:U8"/>
    <mergeCell ref="N7:W7"/>
    <mergeCell ref="V8:W8"/>
    <mergeCell ref="X8:AA8"/>
    <mergeCell ref="A10:B10"/>
    <mergeCell ref="B7:B9"/>
    <mergeCell ref="C7:E8"/>
    <mergeCell ref="X7:AE7"/>
    <mergeCell ref="N8:Q8"/>
    <mergeCell ref="N23:AC23"/>
    <mergeCell ref="O1:AB1"/>
    <mergeCell ref="O2:AB2"/>
    <mergeCell ref="AB8:AE8"/>
    <mergeCell ref="A4:AE4"/>
    <mergeCell ref="A5:AE5"/>
    <mergeCell ref="A6:AE6"/>
    <mergeCell ref="A7:A9"/>
  </mergeCells>
  <printOptions/>
  <pageMargins left="0.2" right="0" top="0.25" bottom="0.75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P19" sqref="P19"/>
    </sheetView>
  </sheetViews>
  <sheetFormatPr defaultColWidth="9.33203125" defaultRowHeight="12.75"/>
  <cols>
    <col min="1" max="1" width="5.5" style="0" customWidth="1"/>
    <col min="2" max="2" width="21.16015625" style="0" customWidth="1"/>
    <col min="3" max="3" width="12.33203125" style="245" customWidth="1"/>
    <col min="4" max="4" width="10.83203125" style="581" customWidth="1"/>
    <col min="5" max="5" width="15.66015625" style="581" customWidth="1"/>
    <col min="6" max="6" width="10.83203125" style="245" customWidth="1"/>
    <col min="7" max="7" width="11.33203125" style="245" customWidth="1"/>
    <col min="8" max="8" width="10.83203125" style="245" customWidth="1"/>
    <col min="9" max="9" width="11.5" style="0" customWidth="1"/>
    <col min="10" max="10" width="12" style="0" customWidth="1"/>
    <col min="13" max="13" width="9.33203125" style="0" customWidth="1"/>
  </cols>
  <sheetData>
    <row r="2" spans="2:12" ht="30" customHeight="1">
      <c r="B2" s="967" t="s">
        <v>251</v>
      </c>
      <c r="C2" s="967"/>
      <c r="D2" s="967"/>
      <c r="E2" s="967"/>
      <c r="F2" s="967"/>
      <c r="G2" s="967"/>
      <c r="H2" s="967"/>
      <c r="I2" s="967"/>
      <c r="J2" s="967"/>
      <c r="K2" s="967"/>
      <c r="L2" s="967"/>
    </row>
    <row r="4" spans="1:13" s="582" customFormat="1" ht="24.75" customHeight="1">
      <c r="A4" s="801" t="s">
        <v>234</v>
      </c>
      <c r="B4" s="5" t="s">
        <v>235</v>
      </c>
      <c r="C4" s="929" t="s">
        <v>244</v>
      </c>
      <c r="D4" s="940"/>
      <c r="E4" s="940"/>
      <c r="F4" s="930"/>
      <c r="G4" s="874" t="s">
        <v>239</v>
      </c>
      <c r="H4" s="874"/>
      <c r="I4" s="801" t="s">
        <v>249</v>
      </c>
      <c r="J4" s="801"/>
      <c r="K4" s="801" t="s">
        <v>193</v>
      </c>
      <c r="L4" s="801"/>
      <c r="M4" s="801"/>
    </row>
    <row r="5" spans="1:13" s="582" customFormat="1" ht="24.75" customHeight="1">
      <c r="A5" s="801"/>
      <c r="B5" s="583" t="s">
        <v>236</v>
      </c>
      <c r="C5" s="135" t="s">
        <v>245</v>
      </c>
      <c r="D5" s="135" t="s">
        <v>246</v>
      </c>
      <c r="E5" s="584" t="s">
        <v>247</v>
      </c>
      <c r="F5" s="584" t="s">
        <v>248</v>
      </c>
      <c r="G5" s="135" t="s">
        <v>240</v>
      </c>
      <c r="H5" s="135" t="s">
        <v>241</v>
      </c>
      <c r="I5" s="583" t="s">
        <v>242</v>
      </c>
      <c r="J5" s="583" t="s">
        <v>243</v>
      </c>
      <c r="K5" s="583" t="s">
        <v>237</v>
      </c>
      <c r="L5" s="583" t="s">
        <v>238</v>
      </c>
      <c r="M5" s="600"/>
    </row>
    <row r="6" spans="1:13" ht="24.75" customHeight="1">
      <c r="A6" s="585">
        <v>1</v>
      </c>
      <c r="B6" s="276" t="s">
        <v>125</v>
      </c>
      <c r="C6" s="588">
        <v>94539</v>
      </c>
      <c r="D6" s="597">
        <v>8</v>
      </c>
      <c r="E6" s="597">
        <v>52</v>
      </c>
      <c r="F6" s="588">
        <v>19065</v>
      </c>
      <c r="G6" s="588">
        <v>7778</v>
      </c>
      <c r="H6" s="588"/>
      <c r="I6" s="589"/>
      <c r="J6" s="589"/>
      <c r="K6" s="589"/>
      <c r="L6" s="589"/>
      <c r="M6" s="591"/>
    </row>
    <row r="7" spans="1:13" ht="24.75" customHeight="1">
      <c r="A7" s="586">
        <v>2</v>
      </c>
      <c r="B7" s="277" t="s">
        <v>138</v>
      </c>
      <c r="C7" s="590">
        <v>94225</v>
      </c>
      <c r="D7" s="598">
        <v>11</v>
      </c>
      <c r="E7" s="598">
        <v>73</v>
      </c>
      <c r="F7" s="590"/>
      <c r="G7" s="590">
        <v>8598</v>
      </c>
      <c r="H7" s="590"/>
      <c r="I7" s="591"/>
      <c r="J7" s="591"/>
      <c r="K7" s="591"/>
      <c r="L7" s="591"/>
      <c r="M7" s="591"/>
    </row>
    <row r="8" spans="1:13" ht="24.75" customHeight="1">
      <c r="A8" s="586">
        <v>3</v>
      </c>
      <c r="B8" s="277" t="s">
        <v>137</v>
      </c>
      <c r="C8" s="590">
        <v>145923</v>
      </c>
      <c r="D8" s="598">
        <v>7</v>
      </c>
      <c r="E8" s="598">
        <v>122</v>
      </c>
      <c r="F8" s="590"/>
      <c r="G8" s="590">
        <v>4394</v>
      </c>
      <c r="H8" s="590"/>
      <c r="I8" s="591"/>
      <c r="J8" s="591"/>
      <c r="K8" s="591"/>
      <c r="L8" s="591"/>
      <c r="M8" s="591"/>
    </row>
    <row r="9" spans="1:13" ht="24.75" customHeight="1">
      <c r="A9" s="586">
        <v>4</v>
      </c>
      <c r="B9" s="277" t="s">
        <v>136</v>
      </c>
      <c r="C9" s="590">
        <v>53788</v>
      </c>
      <c r="D9" s="598">
        <v>16</v>
      </c>
      <c r="E9" s="598">
        <v>42</v>
      </c>
      <c r="F9" s="590"/>
      <c r="G9" s="590">
        <v>13918</v>
      </c>
      <c r="H9" s="590"/>
      <c r="I9" s="591"/>
      <c r="J9" s="591"/>
      <c r="K9" s="591"/>
      <c r="L9" s="591"/>
      <c r="M9" s="591"/>
    </row>
    <row r="10" spans="1:13" ht="24.75" customHeight="1">
      <c r="A10" s="586">
        <v>5</v>
      </c>
      <c r="B10" s="280" t="s">
        <v>59</v>
      </c>
      <c r="C10" s="590">
        <v>77990</v>
      </c>
      <c r="D10" s="598">
        <v>8</v>
      </c>
      <c r="E10" s="598">
        <v>88</v>
      </c>
      <c r="F10" s="590"/>
      <c r="G10" s="590">
        <v>7147</v>
      </c>
      <c r="H10" s="590"/>
      <c r="I10" s="591"/>
      <c r="J10" s="591"/>
      <c r="K10" s="591"/>
      <c r="L10" s="591"/>
      <c r="M10" s="591"/>
    </row>
    <row r="11" spans="1:13" ht="24.75" customHeight="1">
      <c r="A11" s="586">
        <v>6</v>
      </c>
      <c r="B11" s="277" t="s">
        <v>74</v>
      </c>
      <c r="C11" s="590">
        <v>97019</v>
      </c>
      <c r="D11" s="598">
        <v>10</v>
      </c>
      <c r="E11" s="598">
        <v>68</v>
      </c>
      <c r="F11" s="590">
        <v>0</v>
      </c>
      <c r="G11" s="590">
        <v>8198</v>
      </c>
      <c r="H11" s="590"/>
      <c r="I11" s="591"/>
      <c r="J11" s="591"/>
      <c r="K11" s="591"/>
      <c r="L11" s="591"/>
      <c r="M11" s="591"/>
    </row>
    <row r="12" spans="1:13" ht="24.75" customHeight="1">
      <c r="A12" s="586">
        <v>7</v>
      </c>
      <c r="B12" s="277" t="s">
        <v>135</v>
      </c>
      <c r="C12" s="590">
        <v>59742</v>
      </c>
      <c r="D12" s="598">
        <v>7</v>
      </c>
      <c r="E12" s="598">
        <v>52</v>
      </c>
      <c r="F12" s="590"/>
      <c r="G12" s="590">
        <v>4679</v>
      </c>
      <c r="H12" s="590"/>
      <c r="I12" s="591"/>
      <c r="J12" s="591"/>
      <c r="K12" s="591"/>
      <c r="L12" s="591"/>
      <c r="M12" s="591"/>
    </row>
    <row r="13" spans="1:13" ht="24.75" customHeight="1">
      <c r="A13" s="586">
        <v>8</v>
      </c>
      <c r="B13" s="277" t="s">
        <v>134</v>
      </c>
      <c r="C13" s="590">
        <v>120750</v>
      </c>
      <c r="D13" s="598">
        <v>16</v>
      </c>
      <c r="E13" s="598">
        <v>131</v>
      </c>
      <c r="F13" s="590">
        <v>14492</v>
      </c>
      <c r="G13" s="590">
        <v>10216</v>
      </c>
      <c r="H13" s="590"/>
      <c r="I13" s="591"/>
      <c r="J13" s="591"/>
      <c r="K13" s="591"/>
      <c r="L13" s="591"/>
      <c r="M13" s="591"/>
    </row>
    <row r="14" spans="1:13" ht="24.75" customHeight="1">
      <c r="A14" s="586">
        <v>9</v>
      </c>
      <c r="B14" s="277" t="s">
        <v>133</v>
      </c>
      <c r="C14" s="590">
        <v>58751</v>
      </c>
      <c r="D14" s="598">
        <v>6</v>
      </c>
      <c r="E14" s="598">
        <v>55</v>
      </c>
      <c r="F14" s="590"/>
      <c r="G14" s="590">
        <v>3866</v>
      </c>
      <c r="H14" s="590"/>
      <c r="I14" s="591"/>
      <c r="J14" s="591"/>
      <c r="K14" s="591"/>
      <c r="L14" s="591"/>
      <c r="M14" s="591"/>
    </row>
    <row r="15" spans="1:15" ht="24.75" customHeight="1">
      <c r="A15" s="586">
        <v>10</v>
      </c>
      <c r="B15" s="277" t="s">
        <v>132</v>
      </c>
      <c r="C15" s="590">
        <v>103584</v>
      </c>
      <c r="D15" s="598">
        <v>13</v>
      </c>
      <c r="E15" s="598">
        <v>111</v>
      </c>
      <c r="F15" s="590"/>
      <c r="G15" s="590">
        <v>8200</v>
      </c>
      <c r="H15" s="590"/>
      <c r="I15" s="591"/>
      <c r="J15" s="591"/>
      <c r="K15" s="591"/>
      <c r="L15" s="591"/>
      <c r="M15" s="591"/>
      <c r="O15" s="580"/>
    </row>
    <row r="16" spans="1:13" ht="24.75" customHeight="1">
      <c r="A16" s="587">
        <v>11</v>
      </c>
      <c r="B16" s="407" t="s">
        <v>131</v>
      </c>
      <c r="C16" s="592">
        <v>76094</v>
      </c>
      <c r="D16" s="599">
        <v>9</v>
      </c>
      <c r="E16" s="599">
        <v>70</v>
      </c>
      <c r="F16" s="592"/>
      <c r="G16" s="592">
        <v>6298</v>
      </c>
      <c r="H16" s="592"/>
      <c r="I16" s="593"/>
      <c r="J16" s="593"/>
      <c r="K16" s="593"/>
      <c r="L16" s="593"/>
      <c r="M16" s="591"/>
    </row>
    <row r="17" spans="1:13" s="596" customFormat="1" ht="24.75" customHeight="1">
      <c r="A17" s="595"/>
      <c r="B17" s="594" t="s">
        <v>250</v>
      </c>
      <c r="C17" s="61">
        <f>SUM(C6:C16)</f>
        <v>982405</v>
      </c>
      <c r="D17" s="11">
        <f aca="true" t="shared" si="0" ref="D17:L17">SUM(D6:D16)</f>
        <v>111</v>
      </c>
      <c r="E17" s="11">
        <f t="shared" si="0"/>
        <v>864</v>
      </c>
      <c r="F17" s="61">
        <f t="shared" si="0"/>
        <v>33557</v>
      </c>
      <c r="G17" s="61">
        <f t="shared" si="0"/>
        <v>83292</v>
      </c>
      <c r="H17" s="61">
        <f t="shared" si="0"/>
        <v>0</v>
      </c>
      <c r="I17" s="61">
        <f t="shared" si="0"/>
        <v>0</v>
      </c>
      <c r="J17" s="61">
        <f t="shared" si="0"/>
        <v>0</v>
      </c>
      <c r="K17" s="61">
        <f t="shared" si="0"/>
        <v>0</v>
      </c>
      <c r="L17" s="61">
        <f t="shared" si="0"/>
        <v>0</v>
      </c>
      <c r="M17" s="601"/>
    </row>
    <row r="18" ht="24.75" customHeight="1"/>
    <row r="19" spans="2:4" ht="24.75" customHeight="1">
      <c r="B19" s="966" t="s">
        <v>252</v>
      </c>
      <c r="C19" s="966"/>
      <c r="D19" s="966"/>
    </row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</sheetData>
  <sheetProtection/>
  <mergeCells count="7">
    <mergeCell ref="B19:D19"/>
    <mergeCell ref="G4:H4"/>
    <mergeCell ref="I4:J4"/>
    <mergeCell ref="C4:F4"/>
    <mergeCell ref="B2:L2"/>
    <mergeCell ref="A4:A5"/>
    <mergeCell ref="K4:M4"/>
  </mergeCells>
  <printOptions/>
  <pageMargins left="0.7" right="0.45" top="0.7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2018-08-01T03:01:33Z</cp:lastPrinted>
  <dcterms:created xsi:type="dcterms:W3CDTF">2011-06-29T03:07:01Z</dcterms:created>
  <dcterms:modified xsi:type="dcterms:W3CDTF">2018-09-18T03:23:12Z</dcterms:modified>
  <cp:category/>
  <cp:version/>
  <cp:contentType/>
  <cp:contentStatus/>
</cp:coreProperties>
</file>